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110"/>
  </bookViews>
  <sheets>
    <sheet name="Sheet1" sheetId="1" r:id="rId1"/>
  </sheets>
  <definedNames>
    <definedName name="_xlnm.Print_Area" localSheetId="0">Sheet1!$A$1:$R$45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0" i="1"/>
  <c r="T23" i="1" l="1"/>
  <c r="H39" i="1" s="1"/>
  <c r="T22" i="1"/>
  <c r="P25" i="1" s="1"/>
  <c r="H17" i="1" l="1"/>
  <c r="P1" i="1" l="1"/>
  <c r="D7" i="1"/>
  <c r="T20" i="1" s="1"/>
  <c r="P12" i="1"/>
  <c r="P11" i="1"/>
  <c r="P10" i="1"/>
  <c r="P9" i="1"/>
  <c r="P8" i="1"/>
  <c r="H30" i="1"/>
  <c r="P38" i="1"/>
  <c r="P34" i="1"/>
  <c r="P30" i="1"/>
  <c r="P22" i="1"/>
  <c r="P23" i="1"/>
  <c r="P24" i="1"/>
  <c r="P26" i="1"/>
  <c r="P21" i="1"/>
  <c r="P16" i="1"/>
  <c r="H40" i="1"/>
  <c r="H41" i="1"/>
  <c r="H42" i="1"/>
  <c r="H38" i="1"/>
  <c r="H31" i="1"/>
  <c r="H32" i="1"/>
  <c r="H25" i="1"/>
  <c r="H26" i="1"/>
  <c r="H24" i="1"/>
  <c r="H23" i="1"/>
  <c r="H20" i="1"/>
  <c r="H21" i="1"/>
  <c r="H22" i="1"/>
  <c r="H18" i="1"/>
  <c r="H19" i="1"/>
  <c r="H33" i="1" l="1"/>
  <c r="H43" i="1"/>
  <c r="P27" i="1"/>
  <c r="H27" i="1"/>
  <c r="P13" i="1"/>
  <c r="T14" i="1" l="1"/>
  <c r="O41" i="1" l="1"/>
  <c r="T17" i="1" s="1"/>
  <c r="D5" i="1" s="1"/>
</calcChain>
</file>

<file path=xl/comments1.xml><?xml version="1.0" encoding="utf-8"?>
<comments xmlns="http://schemas.openxmlformats.org/spreadsheetml/2006/main">
  <authors>
    <author>全社標準PC</author>
  </authors>
  <commentList>
    <comment ref="D30" authorId="0">
      <text>
        <r>
          <rPr>
            <u/>
            <sz val="12"/>
            <color indexed="81"/>
            <rFont val="MS P ゴシック"/>
            <family val="3"/>
            <charset val="128"/>
          </rPr>
          <t>全体改修</t>
        </r>
        <r>
          <rPr>
            <sz val="12"/>
            <color indexed="81"/>
            <rFont val="MS P ゴシック"/>
            <family val="3"/>
            <charset val="128"/>
          </rPr>
          <t>か</t>
        </r>
        <r>
          <rPr>
            <u/>
            <sz val="12"/>
            <color indexed="81"/>
            <rFont val="MS P ゴシック"/>
            <family val="3"/>
            <charset val="128"/>
          </rPr>
          <t>部分改修</t>
        </r>
        <r>
          <rPr>
            <sz val="12"/>
            <color indexed="81"/>
            <rFont val="MS P ゴシック"/>
            <family val="3"/>
            <charset val="128"/>
          </rPr>
          <t>　を選択してください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D31" authorId="0">
      <text>
        <r>
          <rPr>
            <u/>
            <sz val="11"/>
            <color indexed="81"/>
            <rFont val="MS P ゴシック"/>
            <family val="3"/>
            <charset val="128"/>
          </rPr>
          <t>全体改修</t>
        </r>
        <r>
          <rPr>
            <sz val="11"/>
            <color indexed="81"/>
            <rFont val="MS P ゴシック"/>
            <family val="3"/>
            <charset val="128"/>
          </rPr>
          <t>か</t>
        </r>
        <r>
          <rPr>
            <u/>
            <sz val="11"/>
            <color indexed="81"/>
            <rFont val="MS P ゴシック"/>
            <family val="3"/>
            <charset val="128"/>
          </rPr>
          <t>部分改修</t>
        </r>
        <r>
          <rPr>
            <sz val="11"/>
            <color indexed="81"/>
            <rFont val="MS P ゴシック"/>
            <family val="3"/>
            <charset val="128"/>
          </rPr>
          <t xml:space="preserve">を選択してください
</t>
        </r>
      </text>
    </comment>
    <comment ref="D32" authorId="0">
      <text>
        <r>
          <rPr>
            <u/>
            <sz val="11"/>
            <color indexed="81"/>
            <rFont val="MS P ゴシック"/>
            <family val="3"/>
            <charset val="128"/>
          </rPr>
          <t>全体改修</t>
        </r>
        <r>
          <rPr>
            <sz val="11"/>
            <color indexed="81"/>
            <rFont val="MS P ゴシック"/>
            <family val="3"/>
            <charset val="128"/>
          </rPr>
          <t>か</t>
        </r>
        <r>
          <rPr>
            <u/>
            <sz val="11"/>
            <color indexed="81"/>
            <rFont val="MS P ゴシック"/>
            <family val="3"/>
            <charset val="128"/>
          </rPr>
          <t>部分改修</t>
        </r>
        <r>
          <rPr>
            <sz val="11"/>
            <color indexed="81"/>
            <rFont val="MS P ゴシック"/>
            <family val="3"/>
            <charset val="128"/>
          </rPr>
          <t>を選択してください</t>
        </r>
      </text>
    </comment>
  </commentList>
</comments>
</file>

<file path=xl/sharedStrings.xml><?xml version="1.0" encoding="utf-8"?>
<sst xmlns="http://schemas.openxmlformats.org/spreadsheetml/2006/main" count="192" uniqueCount="99">
  <si>
    <t>対象工事</t>
    <rPh sb="0" eb="2">
      <t>タイショウ</t>
    </rPh>
    <rPh sb="2" eb="4">
      <t>コウジ</t>
    </rPh>
    <phoneticPr fontId="3"/>
  </si>
  <si>
    <t>小計</t>
    <rPh sb="0" eb="2">
      <t>ショウケイ</t>
    </rPh>
    <phoneticPr fontId="3"/>
  </si>
  <si>
    <t/>
  </si>
  <si>
    <t>小</t>
    <rPh sb="0" eb="1">
      <t>ショウ</t>
    </rPh>
    <phoneticPr fontId="3"/>
  </si>
  <si>
    <t>①開口部の断熱改修工事</t>
    <rPh sb="1" eb="4">
      <t>カイコウブ</t>
    </rPh>
    <rPh sb="5" eb="7">
      <t>ダンネツ</t>
    </rPh>
    <rPh sb="7" eb="9">
      <t>カイシュウ</t>
    </rPh>
    <rPh sb="9" eb="11">
      <t>コウジ</t>
    </rPh>
    <phoneticPr fontId="3"/>
  </si>
  <si>
    <t>箇所数</t>
    <phoneticPr fontId="3"/>
  </si>
  <si>
    <t>pt</t>
    <phoneticPr fontId="3"/>
  </si>
  <si>
    <t>pt</t>
    <phoneticPr fontId="3"/>
  </si>
  <si>
    <t>合計</t>
    <rPh sb="0" eb="2">
      <t>ゴウケイ</t>
    </rPh>
    <phoneticPr fontId="3"/>
  </si>
  <si>
    <t>②外壁、屋根・天井または床の断熱改修工事</t>
    <rPh sb="1" eb="3">
      <t>ガイヘキ</t>
    </rPh>
    <rPh sb="4" eb="6">
      <t>ヤネ</t>
    </rPh>
    <rPh sb="7" eb="9">
      <t>テンジョウ</t>
    </rPh>
    <rPh sb="12" eb="13">
      <t>ユカ</t>
    </rPh>
    <rPh sb="14" eb="16">
      <t>ダンネツ</t>
    </rPh>
    <rPh sb="16" eb="18">
      <t>カイシュウ</t>
    </rPh>
    <rPh sb="18" eb="20">
      <t>コウジ</t>
    </rPh>
    <phoneticPr fontId="3"/>
  </si>
  <si>
    <t>ポイント数</t>
    <rPh sb="4" eb="5">
      <t>スウ</t>
    </rPh>
    <phoneticPr fontId="3"/>
  </si>
  <si>
    <t>箇所数</t>
    <rPh sb="0" eb="2">
      <t>カショ</t>
    </rPh>
    <rPh sb="2" eb="3">
      <t>スウ</t>
    </rPh>
    <phoneticPr fontId="3"/>
  </si>
  <si>
    <t>外壁</t>
    <rPh sb="0" eb="2">
      <t>ガイヘキ</t>
    </rPh>
    <phoneticPr fontId="3"/>
  </si>
  <si>
    <t>屋根・天井</t>
    <rPh sb="0" eb="2">
      <t>ヤネ</t>
    </rPh>
    <rPh sb="3" eb="5">
      <t>テンジョウ</t>
    </rPh>
    <phoneticPr fontId="3"/>
  </si>
  <si>
    <t>床</t>
    <rPh sb="0" eb="1">
      <t>ユカ</t>
    </rPh>
    <phoneticPr fontId="3"/>
  </si>
  <si>
    <t>③エコ住宅設備の設置</t>
    <rPh sb="3" eb="5">
      <t>ジュウタク</t>
    </rPh>
    <rPh sb="5" eb="7">
      <t>セツビ</t>
    </rPh>
    <rPh sb="8" eb="10">
      <t>セッチ</t>
    </rPh>
    <phoneticPr fontId="3"/>
  </si>
  <si>
    <t>太陽熱利用システム</t>
    <rPh sb="0" eb="3">
      <t>タイヨウネツ</t>
    </rPh>
    <rPh sb="3" eb="5">
      <t>リヨウ</t>
    </rPh>
    <phoneticPr fontId="3"/>
  </si>
  <si>
    <t>高断熱浴槽</t>
    <rPh sb="0" eb="3">
      <t>コウダンネツ</t>
    </rPh>
    <rPh sb="3" eb="5">
      <t>ヨクソウ</t>
    </rPh>
    <phoneticPr fontId="3"/>
  </si>
  <si>
    <t>高効率給湯器</t>
    <rPh sb="0" eb="3">
      <t>コウコウリツ</t>
    </rPh>
    <rPh sb="3" eb="6">
      <t>キュウトウキ</t>
    </rPh>
    <phoneticPr fontId="3"/>
  </si>
  <si>
    <t>節湯水栓</t>
    <rPh sb="0" eb="1">
      <t>セツ</t>
    </rPh>
    <rPh sb="1" eb="2">
      <t>ユ</t>
    </rPh>
    <rPh sb="2" eb="3">
      <t>ミズ</t>
    </rPh>
    <rPh sb="3" eb="4">
      <t>セン</t>
    </rPh>
    <phoneticPr fontId="3"/>
  </si>
  <si>
    <t>④バリアフリー改修</t>
    <rPh sb="7" eb="9">
      <t>カイシュウ</t>
    </rPh>
    <phoneticPr fontId="3"/>
  </si>
  <si>
    <t>手すりの設置</t>
    <rPh sb="0" eb="1">
      <t>テ</t>
    </rPh>
    <rPh sb="4" eb="6">
      <t>セッチ</t>
    </rPh>
    <phoneticPr fontId="3"/>
  </si>
  <si>
    <t>段差解消</t>
    <rPh sb="0" eb="2">
      <t>ダンサ</t>
    </rPh>
    <rPh sb="2" eb="4">
      <t>カイショウ</t>
    </rPh>
    <phoneticPr fontId="3"/>
  </si>
  <si>
    <t>ホームエレベーターの新設</t>
    <rPh sb="10" eb="12">
      <t>シンセツ</t>
    </rPh>
    <phoneticPr fontId="3"/>
  </si>
  <si>
    <t>⑤耐震改修</t>
    <rPh sb="1" eb="3">
      <t>タイシン</t>
    </rPh>
    <rPh sb="3" eb="5">
      <t>カイシュウ</t>
    </rPh>
    <phoneticPr fontId="3"/>
  </si>
  <si>
    <t>耐震改修工事</t>
    <rPh sb="0" eb="2">
      <t>タイシン</t>
    </rPh>
    <rPh sb="2" eb="4">
      <t>カイシュウ</t>
    </rPh>
    <rPh sb="4" eb="6">
      <t>コウジ</t>
    </rPh>
    <phoneticPr fontId="3"/>
  </si>
  <si>
    <t>⑥家事負担軽減に資する設備の設置</t>
    <rPh sb="1" eb="3">
      <t>カジ</t>
    </rPh>
    <rPh sb="3" eb="5">
      <t>フタン</t>
    </rPh>
    <rPh sb="5" eb="7">
      <t>ケイゲン</t>
    </rPh>
    <rPh sb="8" eb="9">
      <t>シ</t>
    </rPh>
    <rPh sb="11" eb="13">
      <t>セツビ</t>
    </rPh>
    <rPh sb="14" eb="16">
      <t>セッチ</t>
    </rPh>
    <phoneticPr fontId="3"/>
  </si>
  <si>
    <t>家事負担軽減に資する住宅設備の種類</t>
    <rPh sb="0" eb="2">
      <t>カジ</t>
    </rPh>
    <rPh sb="2" eb="4">
      <t>フタン</t>
    </rPh>
    <rPh sb="4" eb="6">
      <t>ケイゲン</t>
    </rPh>
    <rPh sb="7" eb="8">
      <t>シ</t>
    </rPh>
    <rPh sb="10" eb="12">
      <t>ジュウタク</t>
    </rPh>
    <rPh sb="12" eb="14">
      <t>セツビ</t>
    </rPh>
    <rPh sb="15" eb="17">
      <t>シュルイ</t>
    </rPh>
    <phoneticPr fontId="3"/>
  </si>
  <si>
    <t>ビルトン食器洗器</t>
    <rPh sb="4" eb="6">
      <t>ショッキ</t>
    </rPh>
    <rPh sb="6" eb="7">
      <t>アラ</t>
    </rPh>
    <rPh sb="7" eb="8">
      <t>キ</t>
    </rPh>
    <phoneticPr fontId="3"/>
  </si>
  <si>
    <t>掃除しやすいレンジフード</t>
    <rPh sb="0" eb="2">
      <t>ソウジ</t>
    </rPh>
    <phoneticPr fontId="3"/>
  </si>
  <si>
    <t>ビルトイン自動調理対応コンロ</t>
    <rPh sb="5" eb="7">
      <t>ジドウ</t>
    </rPh>
    <rPh sb="7" eb="9">
      <t>チョウリ</t>
    </rPh>
    <rPh sb="9" eb="11">
      <t>タイオウ</t>
    </rPh>
    <phoneticPr fontId="3"/>
  </si>
  <si>
    <t>浴室乾燥機</t>
    <rPh sb="0" eb="2">
      <t>ヨクシツ</t>
    </rPh>
    <rPh sb="2" eb="5">
      <t>カンソウキ</t>
    </rPh>
    <phoneticPr fontId="3"/>
  </si>
  <si>
    <t>宅配ボックス（住戸専用）</t>
    <rPh sb="0" eb="2">
      <t>タクハイ</t>
    </rPh>
    <rPh sb="7" eb="8">
      <t>ジュウ</t>
    </rPh>
    <rPh sb="8" eb="9">
      <t>コ</t>
    </rPh>
    <rPh sb="9" eb="11">
      <t>センヨウ</t>
    </rPh>
    <phoneticPr fontId="3"/>
  </si>
  <si>
    <t>リフォーム瑕疵保険への加入</t>
    <rPh sb="5" eb="7">
      <t>カシ</t>
    </rPh>
    <rPh sb="7" eb="9">
      <t>ホケン</t>
    </rPh>
    <rPh sb="11" eb="13">
      <t>カニュウ</t>
    </rPh>
    <phoneticPr fontId="3"/>
  </si>
  <si>
    <t>⑧インスペクションの実施</t>
    <rPh sb="10" eb="12">
      <t>ジッシ</t>
    </rPh>
    <phoneticPr fontId="3"/>
  </si>
  <si>
    <t>インスペクションの実施</t>
    <rPh sb="9" eb="11">
      <t>ジッシ</t>
    </rPh>
    <phoneticPr fontId="3"/>
  </si>
  <si>
    <t>⑨若者・子育て世帯が既存住宅を購入して行う一定規模以上のリフォーム</t>
    <rPh sb="1" eb="3">
      <t>ワカモノ</t>
    </rPh>
    <rPh sb="4" eb="6">
      <t>コソダ</t>
    </rPh>
    <rPh sb="7" eb="9">
      <t>セタイ</t>
    </rPh>
    <rPh sb="10" eb="12">
      <t>キゾン</t>
    </rPh>
    <rPh sb="12" eb="14">
      <t>ジュウタク</t>
    </rPh>
    <rPh sb="15" eb="17">
      <t>コウニュウ</t>
    </rPh>
    <rPh sb="19" eb="20">
      <t>オコナ</t>
    </rPh>
    <rPh sb="21" eb="23">
      <t>イッテイ</t>
    </rPh>
    <rPh sb="23" eb="25">
      <t>キボ</t>
    </rPh>
    <rPh sb="25" eb="27">
      <t>イジョウ</t>
    </rPh>
    <phoneticPr fontId="3"/>
  </si>
  <si>
    <t>⑩既存住宅購入加算</t>
    <rPh sb="1" eb="3">
      <t>キソン</t>
    </rPh>
    <rPh sb="3" eb="5">
      <t>ジュウタク</t>
    </rPh>
    <rPh sb="5" eb="7">
      <t>コウニュウ</t>
    </rPh>
    <rPh sb="7" eb="9">
      <t>カサン</t>
    </rPh>
    <phoneticPr fontId="3"/>
  </si>
  <si>
    <t>pt</t>
    <phoneticPr fontId="3"/>
  </si>
  <si>
    <t>様邸</t>
    <rPh sb="0" eb="1">
      <t>サマ</t>
    </rPh>
    <rPh sb="1" eb="2">
      <t>テイ</t>
    </rPh>
    <phoneticPr fontId="2"/>
  </si>
  <si>
    <t>ポイントです</t>
    <phoneticPr fontId="2"/>
  </si>
  <si>
    <t>選択してください</t>
    <rPh sb="0" eb="2">
      <t>センタク</t>
    </rPh>
    <phoneticPr fontId="2"/>
  </si>
  <si>
    <t>ポイント</t>
    <phoneticPr fontId="2"/>
  </si>
  <si>
    <t>ポイント</t>
    <phoneticPr fontId="2"/>
  </si>
  <si>
    <t>ポイント</t>
    <phoneticPr fontId="2"/>
  </si>
  <si>
    <t>ポイント</t>
    <phoneticPr fontId="3"/>
  </si>
  <si>
    <t>大きさ</t>
    <rPh sb="0" eb="1">
      <t>オオ</t>
    </rPh>
    <phoneticPr fontId="3"/>
  </si>
  <si>
    <t>大（1.4㎡以上）</t>
    <rPh sb="0" eb="1">
      <t>ダイ</t>
    </rPh>
    <phoneticPr fontId="3"/>
  </si>
  <si>
    <t>中(0.8㎡以上1.4㎡未満)</t>
    <rPh sb="0" eb="1">
      <t>チュウ</t>
    </rPh>
    <phoneticPr fontId="3"/>
  </si>
  <si>
    <t>小(0.1㎡以上0.8㎡未満)</t>
    <rPh sb="0" eb="1">
      <t>ショウ</t>
    </rPh>
    <phoneticPr fontId="3"/>
  </si>
  <si>
    <t>大(2.8㎡以上)</t>
    <rPh sb="0" eb="1">
      <t>ダイ</t>
    </rPh>
    <phoneticPr fontId="3"/>
  </si>
  <si>
    <t>中(1.6㎡以上2.8㎡未満)</t>
    <rPh sb="0" eb="1">
      <t>チュウ</t>
    </rPh>
    <phoneticPr fontId="3"/>
  </si>
  <si>
    <t>小(0.2㎡以上1.6㎡未満)</t>
    <rPh sb="0" eb="1">
      <t>ショウ</t>
    </rPh>
    <phoneticPr fontId="3"/>
  </si>
  <si>
    <t>大　</t>
    <rPh sb="0" eb="1">
      <t>ダイ</t>
    </rPh>
    <phoneticPr fontId="3"/>
  </si>
  <si>
    <t>(開戸：1.8㎡以上)</t>
    <phoneticPr fontId="2"/>
  </si>
  <si>
    <t>(引戸：3.0㎡以上)</t>
    <phoneticPr fontId="2"/>
  </si>
  <si>
    <t>(開戸:1.0㎡以上1.8㎡未満)</t>
    <rPh sb="1" eb="2">
      <t>ヒラ</t>
    </rPh>
    <rPh sb="2" eb="3">
      <t>ド</t>
    </rPh>
    <rPh sb="8" eb="10">
      <t>イジョウ</t>
    </rPh>
    <rPh sb="14" eb="16">
      <t>ミマン</t>
    </rPh>
    <phoneticPr fontId="3"/>
  </si>
  <si>
    <t>(引戸：1.0㎡以上3.0㎡未満)</t>
    <rPh sb="1" eb="3">
      <t>ヒキド</t>
    </rPh>
    <rPh sb="8" eb="10">
      <t>イジョウ</t>
    </rPh>
    <rPh sb="14" eb="16">
      <t>ミマン</t>
    </rPh>
    <phoneticPr fontId="3"/>
  </si>
  <si>
    <t>ポイント</t>
    <phoneticPr fontId="3"/>
  </si>
  <si>
    <t>ポイント</t>
    <phoneticPr fontId="3"/>
  </si>
  <si>
    <t>ポイント</t>
    <phoneticPr fontId="3"/>
  </si>
  <si>
    <t>ポイント</t>
    <phoneticPr fontId="2"/>
  </si>
  <si>
    <r>
      <t>廊下幅等の拡張</t>
    </r>
    <r>
      <rPr>
        <sz val="6"/>
        <rFont val="メイリオ"/>
        <family val="3"/>
        <charset val="128"/>
      </rPr>
      <t xml:space="preserve"> （750㎜以上　浴室入口は600㎜以上）</t>
    </r>
    <rPh sb="0" eb="2">
      <t>ロウカ</t>
    </rPh>
    <rPh sb="2" eb="4">
      <t>ハバナド</t>
    </rPh>
    <rPh sb="5" eb="7">
      <t>カクチョウ</t>
    </rPh>
    <phoneticPr fontId="3"/>
  </si>
  <si>
    <r>
      <t xml:space="preserve">ガラス交換
</t>
    </r>
    <r>
      <rPr>
        <sz val="6"/>
        <rFont val="メイリオ"/>
        <family val="3"/>
        <charset val="128"/>
      </rPr>
      <t>（１枚あたり）</t>
    </r>
    <rPh sb="3" eb="5">
      <t>コウカン</t>
    </rPh>
    <rPh sb="8" eb="9">
      <t>マイ</t>
    </rPh>
    <phoneticPr fontId="3"/>
  </si>
  <si>
    <r>
      <t xml:space="preserve">内窓設置
外窓交換
</t>
    </r>
    <r>
      <rPr>
        <sz val="6"/>
        <rFont val="メイリオ"/>
        <family val="3"/>
        <charset val="128"/>
      </rPr>
      <t>（１窓あたり）</t>
    </r>
    <rPh sb="0" eb="1">
      <t>ウチ</t>
    </rPh>
    <rPh sb="1" eb="2">
      <t>マド</t>
    </rPh>
    <rPh sb="2" eb="4">
      <t>セッチ</t>
    </rPh>
    <rPh sb="5" eb="6">
      <t>ソト</t>
    </rPh>
    <rPh sb="6" eb="7">
      <t>マド</t>
    </rPh>
    <rPh sb="7" eb="9">
      <t>コウカン</t>
    </rPh>
    <rPh sb="12" eb="13">
      <t>マド</t>
    </rPh>
    <phoneticPr fontId="3"/>
  </si>
  <si>
    <r>
      <t xml:space="preserve">ドア交換
</t>
    </r>
    <r>
      <rPr>
        <sz val="6"/>
        <rFont val="メイリオ"/>
        <family val="3"/>
        <charset val="128"/>
      </rPr>
      <t>（１箇所あたり）</t>
    </r>
    <rPh sb="2" eb="4">
      <t>コウカン</t>
    </rPh>
    <rPh sb="7" eb="9">
      <t>カショ</t>
    </rPh>
    <phoneticPr fontId="3"/>
  </si>
  <si>
    <r>
      <t>100万円</t>
    </r>
    <r>
      <rPr>
        <sz val="6"/>
        <rFont val="メイリオ"/>
        <family val="3"/>
        <charset val="128"/>
      </rPr>
      <t>（税込）</t>
    </r>
    <r>
      <rPr>
        <sz val="8"/>
        <rFont val="メイリオ"/>
        <family val="3"/>
        <charset val="128"/>
      </rPr>
      <t>以上のリフォーム工事</t>
    </r>
    <rPh sb="3" eb="5">
      <t>マンエン</t>
    </rPh>
    <rPh sb="6" eb="8">
      <t>ゼイコ</t>
    </rPh>
    <rPh sb="9" eb="11">
      <t>イジョウ</t>
    </rPh>
    <rPh sb="17" eb="19">
      <t>コウジ</t>
    </rPh>
    <phoneticPr fontId="3"/>
  </si>
  <si>
    <r>
      <t>衝撃緩和畳の設置</t>
    </r>
    <r>
      <rPr>
        <sz val="6"/>
        <rFont val="メイリオ"/>
        <family val="3"/>
        <charset val="128"/>
      </rPr>
      <t xml:space="preserve"> （4.5帖以上）</t>
    </r>
    <phoneticPr fontId="3"/>
  </si>
  <si>
    <t>ポイント</t>
    <phoneticPr fontId="3"/>
  </si>
  <si>
    <t>のポイントは</t>
    <phoneticPr fontId="2"/>
  </si>
  <si>
    <t>（上限は</t>
    <rPh sb="1" eb="3">
      <t>ジョウゲン</t>
    </rPh>
    <phoneticPr fontId="2"/>
  </si>
  <si>
    <t>ポイントです）</t>
    <phoneticPr fontId="2"/>
  </si>
  <si>
    <t>YES</t>
    <phoneticPr fontId="2"/>
  </si>
  <si>
    <t>NO</t>
    <phoneticPr fontId="2"/>
  </si>
  <si>
    <t>既存住宅を購入せずリフォーム</t>
    <rPh sb="0" eb="2">
      <t>キゾン</t>
    </rPh>
    <rPh sb="2" eb="4">
      <t>ジュウタク</t>
    </rPh>
    <rPh sb="5" eb="7">
      <t>コウニュウ</t>
    </rPh>
    <phoneticPr fontId="2"/>
  </si>
  <si>
    <t>安心R住宅を購入してリフォーム</t>
    <rPh sb="0" eb="2">
      <t>アンシン</t>
    </rPh>
    <rPh sb="3" eb="5">
      <t>ジュウタク</t>
    </rPh>
    <rPh sb="6" eb="8">
      <t>コウニュウ</t>
    </rPh>
    <phoneticPr fontId="2"/>
  </si>
  <si>
    <t>安心R住宅以外を購入してリフォーム</t>
    <rPh sb="0" eb="2">
      <t>アンシン</t>
    </rPh>
    <rPh sb="3" eb="5">
      <t>ジュウタク</t>
    </rPh>
    <rPh sb="5" eb="7">
      <t>イガイ</t>
    </rPh>
    <rPh sb="8" eb="10">
      <t>コウニュウ</t>
    </rPh>
    <phoneticPr fontId="2"/>
  </si>
  <si>
    <t>Q２.既存住宅の購入について⇒</t>
    <rPh sb="3" eb="5">
      <t>キゾン</t>
    </rPh>
    <rPh sb="5" eb="7">
      <t>ジュウタク</t>
    </rPh>
    <rPh sb="8" eb="10">
      <t>コウニュウ</t>
    </rPh>
    <phoneticPr fontId="2"/>
  </si>
  <si>
    <t>ポイント</t>
    <phoneticPr fontId="2"/>
  </si>
  <si>
    <t>ポイント</t>
    <phoneticPr fontId="2"/>
  </si>
  <si>
    <t>ポイント</t>
    <phoneticPr fontId="2"/>
  </si>
  <si>
    <t>ポイント</t>
    <phoneticPr fontId="2"/>
  </si>
  <si>
    <t>既存住宅を購入し、リフォームを行う場合、</t>
    <rPh sb="0" eb="2">
      <t>キゾン</t>
    </rPh>
    <rPh sb="2" eb="4">
      <t>ジュウタク</t>
    </rPh>
    <rPh sb="5" eb="7">
      <t>コウニュウ</t>
    </rPh>
    <rPh sb="15" eb="16">
      <t>オコナ</t>
    </rPh>
    <rPh sb="17" eb="19">
      <t>バアイ</t>
    </rPh>
    <phoneticPr fontId="2"/>
  </si>
  <si>
    <t>①~⑧のポイントを2倍カウントします。</t>
    <rPh sb="10" eb="11">
      <t>バイ</t>
    </rPh>
    <phoneticPr fontId="2"/>
  </si>
  <si>
    <t>次世代住宅ポイント（リフォーム）ポイント計算シート</t>
    <phoneticPr fontId="2"/>
  </si>
  <si>
    <t>赤枠内を選択・記入いただくと、獲得予定ポイントを算出できます。</t>
    <rPh sb="0" eb="1">
      <t>アカ</t>
    </rPh>
    <rPh sb="1" eb="2">
      <t>ワク</t>
    </rPh>
    <rPh sb="2" eb="3">
      <t>ナイ</t>
    </rPh>
    <rPh sb="4" eb="6">
      <t>センタク</t>
    </rPh>
    <rPh sb="7" eb="9">
      <t>キニュウ</t>
    </rPh>
    <rPh sb="15" eb="17">
      <t>カクトク</t>
    </rPh>
    <rPh sb="17" eb="19">
      <t>ヨテイ</t>
    </rPh>
    <rPh sb="24" eb="26">
      <t>サンシュツ</t>
    </rPh>
    <phoneticPr fontId="2"/>
  </si>
  <si>
    <t>まずは2つの質問にお答えください。</t>
    <rPh sb="6" eb="8">
      <t>シツモン</t>
    </rPh>
    <rPh sb="10" eb="11">
      <t>コタ</t>
    </rPh>
    <phoneticPr fontId="2"/>
  </si>
  <si>
    <r>
      <t xml:space="preserve">ポイント数
</t>
    </r>
    <r>
      <rPr>
        <b/>
        <sz val="6"/>
        <color indexed="9"/>
        <rFont val="メイリオ"/>
        <family val="3"/>
        <charset val="128"/>
      </rPr>
      <t>設置台数に関わらず</t>
    </r>
    <rPh sb="4" eb="5">
      <t>スウ</t>
    </rPh>
    <rPh sb="6" eb="8">
      <t>セッチ</t>
    </rPh>
    <rPh sb="8" eb="10">
      <t>ダイスウ</t>
    </rPh>
    <rPh sb="11" eb="12">
      <t>カカ</t>
    </rPh>
    <phoneticPr fontId="3"/>
  </si>
  <si>
    <t>Q１.若者・子育て世代ですか？※⇒</t>
    <rPh sb="3" eb="5">
      <t>ワカモノ</t>
    </rPh>
    <rPh sb="6" eb="8">
      <t>コソダ</t>
    </rPh>
    <rPh sb="9" eb="11">
      <t>セダイ</t>
    </rPh>
    <phoneticPr fontId="2"/>
  </si>
  <si>
    <t>※2018年12月21日（閣議決定日）時点で40歳未満、もしくは18歳未満の子供がいる世帯</t>
    <phoneticPr fontId="2"/>
  </si>
  <si>
    <t>　又は申請時点で18歳未満の子供がいる世帯です。</t>
    <phoneticPr fontId="2"/>
  </si>
  <si>
    <t>節水型トイレ※</t>
    <rPh sb="0" eb="2">
      <t>セッスイ</t>
    </rPh>
    <rPh sb="2" eb="3">
      <t>ガタ</t>
    </rPh>
    <phoneticPr fontId="3"/>
  </si>
  <si>
    <t>掃除しやすいトイレ※</t>
    <rPh sb="0" eb="2">
      <t>ソウジ</t>
    </rPh>
    <phoneticPr fontId="3"/>
  </si>
  <si>
    <t>※計算結果はシミュレーションであり、ポイントを保証するものではありません。参考資料としてご利用をお願いいたします。</t>
  </si>
  <si>
    <t>※合計ポイントの対象可否は、申請前に契約会社様・次世代住宅ポイント事務局等でご確認ください。</t>
    <phoneticPr fontId="2"/>
  </si>
  <si>
    <t>※③「節水型トイレ」と⑥「掃除しやすいトイレ」は重複して申請できません。</t>
    <rPh sb="3" eb="6">
      <t>セッスイガタ</t>
    </rPh>
    <rPh sb="13" eb="15">
      <t>ソウジ</t>
    </rPh>
    <rPh sb="24" eb="26">
      <t>チョウフク</t>
    </rPh>
    <rPh sb="28" eb="30">
      <t>シンセイ</t>
    </rPh>
    <phoneticPr fontId="2"/>
  </si>
  <si>
    <t>※③「節水型トイレ」と⑥「掃除しやすいトイレ」は重複して申請できません。</t>
    <phoneticPr fontId="2"/>
  </si>
  <si>
    <t>全体改修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</si>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</sst>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9"/>
      <color theme="1" tint="0.249977111117893"/>
      <name val="メイリオ"/>
      <family val="3"/>
      <charset val="128"/>
    </font>
    <font>
      <sz val="8"/>
      <name val="メイリオ"/>
      <family val="3"/>
      <charset val="128"/>
    </font>
    <font>
      <b/>
      <sz val="8"/>
      <name val="メイリオ"/>
      <family val="3"/>
      <charset val="128"/>
    </font>
    <font>
      <sz val="6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6"/>
      <color rgb="FFC00000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 tint="0.249977111117893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8"/>
      <color theme="0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7"/>
      <color theme="0"/>
      <name val="メイリオ"/>
      <family val="3"/>
      <charset val="128"/>
    </font>
    <font>
      <b/>
      <sz val="6"/>
      <color indexed="9"/>
      <name val="メイリオ"/>
      <family val="3"/>
      <charset val="128"/>
    </font>
    <font>
      <b/>
      <u/>
      <sz val="20"/>
      <color theme="1"/>
      <name val="HG丸ｺﾞｼｯｸM-PRO"/>
      <family val="3"/>
      <charset val="128"/>
    </font>
    <font>
      <sz val="11"/>
      <color theme="0"/>
      <name val="游ゴシック"/>
      <family val="2"/>
      <charset val="128"/>
      <scheme val="minor"/>
    </font>
    <font>
      <sz val="8"/>
      <color rgb="FFFF0000"/>
      <name val="メイリオ"/>
      <family val="3"/>
      <charset val="128"/>
    </font>
    <font>
      <sz val="11"/>
      <color theme="0"/>
      <name val="游ゴシック"/>
      <family val="3"/>
      <charset val="128"/>
      <scheme val="minor"/>
    </font>
    <font>
      <sz val="8"/>
      <color theme="0"/>
      <name val="メイリオ"/>
      <family val="3"/>
      <charset val="128"/>
    </font>
    <font>
      <sz val="6"/>
      <color theme="0"/>
      <name val="Meiryo UI"/>
      <family val="3"/>
      <charset val="128"/>
    </font>
    <font>
      <sz val="7"/>
      <color rgb="FFFF0000"/>
      <name val="メイリオ"/>
      <family val="3"/>
      <charset val="128"/>
    </font>
    <font>
      <sz val="11"/>
      <color rgb="FFFF0000"/>
      <name val="游ゴシック"/>
      <family val="2"/>
      <charset val="128"/>
      <scheme val="minor"/>
    </font>
    <font>
      <u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u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8">
    <border>
      <left/>
      <right/>
      <top/>
      <bottom/>
      <diagonal/>
    </border>
    <border>
      <left style="hair">
        <color theme="0"/>
      </left>
      <right/>
      <top/>
      <bottom style="thin">
        <color theme="1" tint="0.499984740745262"/>
      </bottom>
      <diagonal/>
    </border>
    <border>
      <left/>
      <right style="hair">
        <color theme="0"/>
      </right>
      <top/>
      <bottom style="thin">
        <color theme="1" tint="0.499984740745262"/>
      </bottom>
      <diagonal/>
    </border>
    <border>
      <left style="hair">
        <color theme="0"/>
      </left>
      <right style="hair">
        <color theme="0"/>
      </right>
      <top/>
      <bottom style="thin">
        <color theme="1" tint="0.499984740745262"/>
      </bottom>
      <diagonal/>
    </border>
    <border>
      <left style="hair">
        <color indexed="64"/>
      </left>
      <right/>
      <top style="thin">
        <color theme="1" tint="0.499984740745262"/>
      </top>
      <bottom style="hair">
        <color indexed="64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indexed="64"/>
      </bottom>
      <diagonal/>
    </border>
    <border>
      <left style="hair">
        <color theme="1" tint="0.499984740745262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theme="1" tint="0.499984740745262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theme="1" tint="0.499984740745262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theme="0"/>
      </right>
      <top style="thin">
        <color indexed="64"/>
      </top>
      <bottom/>
      <diagonal/>
    </border>
    <border>
      <left style="hair">
        <color theme="0"/>
      </left>
      <right/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hair">
        <color theme="0"/>
      </right>
      <top style="thin">
        <color indexed="64"/>
      </top>
      <bottom style="thin">
        <color theme="1" tint="0.499984740745262"/>
      </bottom>
      <diagonal/>
    </border>
    <border>
      <left style="hair">
        <color theme="0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/>
      <diagonal/>
    </border>
    <border>
      <left style="thin">
        <color indexed="64"/>
      </left>
      <right style="hair">
        <color theme="0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/>
      <diagonal/>
    </border>
    <border>
      <left style="hair">
        <color theme="0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 style="thin">
        <color theme="1" tint="0.499984740745262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theme="1" tint="0.499984740745262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indexed="64"/>
      </left>
      <right style="hair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theme="1" tint="0.499984740745262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thin">
        <color theme="1" tint="0.499984740745262"/>
      </top>
      <bottom/>
      <diagonal/>
    </border>
    <border>
      <left/>
      <right style="thick">
        <color rgb="FFFF0000"/>
      </right>
      <top style="hair">
        <color indexed="64"/>
      </top>
      <bottom style="thin">
        <color theme="1" tint="0.499984740745262"/>
      </bottom>
      <diagonal/>
    </border>
    <border>
      <left/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hair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theme="1" tint="0.499984740745262"/>
      </top>
      <bottom/>
      <diagonal/>
    </border>
    <border>
      <left style="thick">
        <color rgb="FFFF0000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theme="1" tint="0.499984740745262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n">
        <color theme="1" tint="0.499984740745262"/>
      </bottom>
      <diagonal/>
    </border>
    <border>
      <left style="hair">
        <color theme="0"/>
      </left>
      <right style="hair">
        <color theme="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theme="1" tint="0.499984740745262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/>
      <diagonal/>
    </border>
    <border>
      <left style="thick">
        <color rgb="FFFF0000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Protection="1">
      <alignment vertical="center"/>
      <protection hidden="1"/>
    </xf>
    <xf numFmtId="0" fontId="6" fillId="0" borderId="0" xfId="0" applyFont="1" applyFill="1" applyBorder="1" applyProtection="1">
      <alignment vertical="center"/>
      <protection hidden="1"/>
    </xf>
    <xf numFmtId="38" fontId="6" fillId="0" borderId="4" xfId="1" applyFont="1" applyFill="1" applyBorder="1" applyProtection="1">
      <alignment vertical="center"/>
      <protection hidden="1"/>
    </xf>
    <xf numFmtId="38" fontId="6" fillId="0" borderId="7" xfId="1" applyFont="1" applyFill="1" applyBorder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38" fontId="10" fillId="0" borderId="0" xfId="1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38" fontId="6" fillId="0" borderId="6" xfId="1" applyFont="1" applyFill="1" applyBorder="1" applyProtection="1">
      <alignment vertical="center"/>
      <protection hidden="1"/>
    </xf>
    <xf numFmtId="38" fontId="6" fillId="0" borderId="9" xfId="1" applyFont="1" applyFill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38" fontId="6" fillId="0" borderId="13" xfId="1" applyFont="1" applyFill="1" applyBorder="1" applyProtection="1">
      <alignment vertical="center"/>
      <protection hidden="1"/>
    </xf>
    <xf numFmtId="38" fontId="6" fillId="0" borderId="21" xfId="1" applyFont="1" applyFill="1" applyBorder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left" vertical="center"/>
      <protection hidden="1"/>
    </xf>
    <xf numFmtId="0" fontId="6" fillId="0" borderId="22" xfId="0" applyFont="1" applyFill="1" applyBorder="1" applyAlignment="1" applyProtection="1">
      <alignment horizontal="left" vertical="center"/>
      <protection hidden="1"/>
    </xf>
    <xf numFmtId="0" fontId="16" fillId="0" borderId="36" xfId="0" applyFont="1" applyFill="1" applyBorder="1" applyProtection="1">
      <alignment vertical="center"/>
      <protection hidden="1"/>
    </xf>
    <xf numFmtId="0" fontId="6" fillId="0" borderId="30" xfId="0" applyFont="1" applyFill="1" applyBorder="1" applyAlignment="1" applyProtection="1">
      <alignment vertical="center"/>
      <protection hidden="1"/>
    </xf>
    <xf numFmtId="38" fontId="6" fillId="0" borderId="30" xfId="1" applyFont="1" applyFill="1" applyBorder="1" applyAlignment="1" applyProtection="1">
      <alignment horizontal="right" vertical="center"/>
      <protection hidden="1"/>
    </xf>
    <xf numFmtId="38" fontId="6" fillId="0" borderId="25" xfId="1" applyFont="1" applyFill="1" applyBorder="1" applyAlignment="1" applyProtection="1">
      <alignment horizontal="right" vertical="center"/>
      <protection hidden="1"/>
    </xf>
    <xf numFmtId="0" fontId="8" fillId="0" borderId="39" xfId="0" applyFont="1" applyFill="1" applyBorder="1" applyAlignment="1" applyProtection="1">
      <alignment vertical="center"/>
      <protection hidden="1"/>
    </xf>
    <xf numFmtId="38" fontId="4" fillId="0" borderId="0" xfId="1" applyFont="1" applyAlignment="1">
      <alignment horizontal="center" vertical="center"/>
    </xf>
    <xf numFmtId="0" fontId="8" fillId="0" borderId="30" xfId="0" applyFont="1" applyFill="1" applyBorder="1" applyAlignment="1" applyProtection="1">
      <alignment vertical="center"/>
      <protection hidden="1"/>
    </xf>
    <xf numFmtId="0" fontId="8" fillId="0" borderId="25" xfId="0" applyFont="1" applyFill="1" applyBorder="1" applyAlignment="1" applyProtection="1">
      <alignment vertical="center"/>
      <protection hidden="1"/>
    </xf>
    <xf numFmtId="0" fontId="6" fillId="0" borderId="37" xfId="0" applyFont="1" applyFill="1" applyBorder="1" applyAlignment="1" applyProtection="1">
      <alignment vertical="center"/>
      <protection hidden="1"/>
    </xf>
    <xf numFmtId="0" fontId="8" fillId="0" borderId="46" xfId="0" applyFont="1" applyFill="1" applyBorder="1" applyAlignment="1" applyProtection="1">
      <alignment horizontal="left" vertical="center"/>
      <protection hidden="1"/>
    </xf>
    <xf numFmtId="0" fontId="8" fillId="0" borderId="48" xfId="0" applyFont="1" applyFill="1" applyBorder="1" applyAlignment="1" applyProtection="1">
      <alignment horizontal="left" vertical="center"/>
      <protection hidden="1"/>
    </xf>
    <xf numFmtId="38" fontId="6" fillId="0" borderId="51" xfId="1" applyFont="1" applyFill="1" applyBorder="1" applyProtection="1">
      <alignment vertical="center"/>
      <protection hidden="1"/>
    </xf>
    <xf numFmtId="0" fontId="8" fillId="0" borderId="52" xfId="0" applyFont="1" applyFill="1" applyBorder="1" applyAlignment="1" applyProtection="1">
      <alignment horizontal="left" vertical="center"/>
      <protection hidden="1"/>
    </xf>
    <xf numFmtId="0" fontId="8" fillId="0" borderId="71" xfId="0" applyFont="1" applyFill="1" applyBorder="1" applyAlignment="1" applyProtection="1">
      <alignment horizontal="left" vertical="center"/>
      <protection hidden="1"/>
    </xf>
    <xf numFmtId="38" fontId="6" fillId="0" borderId="74" xfId="1" applyFont="1" applyFill="1" applyBorder="1" applyProtection="1">
      <alignment vertical="center"/>
      <protection hidden="1"/>
    </xf>
    <xf numFmtId="38" fontId="8" fillId="0" borderId="0" xfId="1" applyFont="1" applyFill="1" applyBorder="1" applyAlignment="1" applyProtection="1">
      <alignment horizontal="left" vertical="center"/>
      <protection hidden="1"/>
    </xf>
    <xf numFmtId="0" fontId="6" fillId="0" borderId="77" xfId="0" applyFont="1" applyFill="1" applyBorder="1" applyAlignment="1" applyProtection="1">
      <alignment horizontal="left" vertical="center"/>
      <protection hidden="1"/>
    </xf>
    <xf numFmtId="0" fontId="6" fillId="0" borderId="78" xfId="0" applyFont="1" applyFill="1" applyBorder="1" applyAlignment="1" applyProtection="1">
      <alignment horizontal="left" vertical="center"/>
      <protection hidden="1"/>
    </xf>
    <xf numFmtId="0" fontId="6" fillId="0" borderId="79" xfId="0" applyFont="1" applyFill="1" applyBorder="1" applyAlignment="1" applyProtection="1">
      <alignment horizontal="left" vertical="center"/>
      <protection hidden="1"/>
    </xf>
    <xf numFmtId="0" fontId="6" fillId="0" borderId="80" xfId="0" applyFont="1" applyFill="1" applyBorder="1" applyAlignment="1" applyProtection="1">
      <alignment horizontal="left" vertical="center"/>
      <protection hidden="1"/>
    </xf>
    <xf numFmtId="38" fontId="6" fillId="0" borderId="66" xfId="1" applyFont="1" applyFill="1" applyBorder="1" applyAlignment="1" applyProtection="1">
      <alignment vertical="center"/>
      <protection hidden="1"/>
    </xf>
    <xf numFmtId="0" fontId="8" fillId="0" borderId="39" xfId="0" applyFont="1" applyFill="1" applyBorder="1" applyAlignment="1" applyProtection="1">
      <alignment horizontal="left" vertical="center"/>
      <protection hidden="1"/>
    </xf>
    <xf numFmtId="0" fontId="6" fillId="0" borderId="85" xfId="0" applyFont="1" applyFill="1" applyBorder="1" applyAlignment="1" applyProtection="1">
      <alignment vertical="center"/>
      <protection hidden="1"/>
    </xf>
    <xf numFmtId="0" fontId="6" fillId="0" borderId="86" xfId="0" applyFont="1" applyFill="1" applyBorder="1" applyAlignment="1" applyProtection="1">
      <alignment vertical="center"/>
      <protection hidden="1"/>
    </xf>
    <xf numFmtId="0" fontId="8" fillId="0" borderId="90" xfId="0" applyFont="1" applyFill="1" applyBorder="1" applyAlignment="1" applyProtection="1">
      <alignment horizontal="left" vertical="center"/>
      <protection hidden="1"/>
    </xf>
    <xf numFmtId="0" fontId="8" fillId="0" borderId="89" xfId="0" applyFont="1" applyFill="1" applyBorder="1" applyAlignment="1" applyProtection="1">
      <alignment horizontal="left" vertical="center"/>
      <protection hidden="1"/>
    </xf>
    <xf numFmtId="0" fontId="8" fillId="0" borderId="91" xfId="0" applyFont="1" applyFill="1" applyBorder="1" applyAlignment="1" applyProtection="1">
      <alignment horizontal="left" vertical="center"/>
      <protection hidden="1"/>
    </xf>
    <xf numFmtId="0" fontId="8" fillId="0" borderId="22" xfId="0" applyFont="1" applyFill="1" applyBorder="1" applyAlignment="1" applyProtection="1">
      <alignment horizontal="left" vertical="center"/>
      <protection hidden="1"/>
    </xf>
    <xf numFmtId="0" fontId="8" fillId="0" borderId="92" xfId="0" applyFont="1" applyFill="1" applyBorder="1" applyAlignment="1" applyProtection="1">
      <alignment horizontal="left" vertical="center"/>
      <protection hidden="1"/>
    </xf>
    <xf numFmtId="38" fontId="6" fillId="0" borderId="24" xfId="1" applyFont="1" applyFill="1" applyBorder="1" applyAlignment="1" applyProtection="1">
      <alignment horizontal="right" vertical="center"/>
      <protection hidden="1"/>
    </xf>
    <xf numFmtId="38" fontId="6" fillId="0" borderId="23" xfId="1" applyFont="1" applyFill="1" applyBorder="1" applyAlignment="1" applyProtection="1">
      <alignment horizontal="right" vertical="center"/>
      <protection hidden="1"/>
    </xf>
    <xf numFmtId="38" fontId="6" fillId="0" borderId="92" xfId="1" applyFont="1" applyFill="1" applyBorder="1" applyAlignment="1" applyProtection="1">
      <alignment horizontal="right" vertical="center"/>
      <protection hidden="1"/>
    </xf>
    <xf numFmtId="38" fontId="6" fillId="0" borderId="16" xfId="1" applyFont="1" applyFill="1" applyBorder="1" applyAlignment="1" applyProtection="1">
      <alignment horizontal="right" vertical="center"/>
      <protection hidden="1"/>
    </xf>
    <xf numFmtId="38" fontId="6" fillId="0" borderId="22" xfId="1" applyFont="1" applyFill="1" applyBorder="1" applyAlignment="1" applyProtection="1">
      <alignment horizontal="right" vertical="center"/>
      <protection hidden="1"/>
    </xf>
    <xf numFmtId="0" fontId="8" fillId="0" borderId="97" xfId="0" applyFont="1" applyFill="1" applyBorder="1" applyAlignment="1" applyProtection="1">
      <alignment horizontal="left" vertical="center"/>
      <protection hidden="1"/>
    </xf>
    <xf numFmtId="0" fontId="8" fillId="0" borderId="93" xfId="0" applyFont="1" applyFill="1" applyBorder="1" applyAlignment="1" applyProtection="1">
      <alignment horizontal="left" vertical="center"/>
      <protection hidden="1"/>
    </xf>
    <xf numFmtId="0" fontId="8" fillId="0" borderId="98" xfId="0" applyFont="1" applyFill="1" applyBorder="1" applyAlignment="1" applyProtection="1">
      <alignment horizontal="left" vertical="center"/>
      <protection hidden="1"/>
    </xf>
    <xf numFmtId="0" fontId="8" fillId="0" borderId="96" xfId="0" applyFont="1" applyFill="1" applyBorder="1" applyAlignment="1" applyProtection="1">
      <alignment horizontal="left" vertical="center"/>
      <protection hidden="1"/>
    </xf>
    <xf numFmtId="0" fontId="8" fillId="0" borderId="99" xfId="0" applyFont="1" applyFill="1" applyBorder="1" applyAlignment="1" applyProtection="1">
      <alignment horizontal="left" vertical="center"/>
      <protection hidden="1"/>
    </xf>
    <xf numFmtId="0" fontId="10" fillId="0" borderId="108" xfId="0" applyFont="1" applyFill="1" applyBorder="1" applyAlignment="1" applyProtection="1">
      <alignment vertical="top"/>
      <protection hidden="1"/>
    </xf>
    <xf numFmtId="0" fontId="8" fillId="0" borderId="23" xfId="0" applyFont="1" applyFill="1" applyBorder="1" applyAlignment="1" applyProtection="1">
      <alignment horizontal="left" vertical="center"/>
      <protection hidden="1"/>
    </xf>
    <xf numFmtId="0" fontId="8" fillId="0" borderId="80" xfId="0" applyFont="1" applyFill="1" applyBorder="1" applyAlignment="1" applyProtection="1">
      <alignment horizontal="left" vertical="center"/>
      <protection hidden="1"/>
    </xf>
    <xf numFmtId="38" fontId="6" fillId="0" borderId="16" xfId="1" applyFont="1" applyFill="1" applyBorder="1" applyProtection="1">
      <alignment vertical="center"/>
      <protection hidden="1"/>
    </xf>
    <xf numFmtId="38" fontId="6" fillId="0" borderId="22" xfId="1" applyFont="1" applyFill="1" applyBorder="1" applyProtection="1">
      <alignment vertical="center"/>
      <protection hidden="1"/>
    </xf>
    <xf numFmtId="38" fontId="6" fillId="0" borderId="80" xfId="1" applyFont="1" applyFill="1" applyBorder="1" applyProtection="1">
      <alignment vertical="center"/>
      <protection hidden="1"/>
    </xf>
    <xf numFmtId="38" fontId="6" fillId="0" borderId="0" xfId="1" applyFont="1" applyFill="1" applyBorder="1" applyProtection="1">
      <alignment vertical="center"/>
      <protection hidden="1"/>
    </xf>
    <xf numFmtId="38" fontId="6" fillId="0" borderId="25" xfId="1" applyFont="1" applyFill="1" applyBorder="1" applyProtection="1">
      <alignment vertical="center"/>
      <protection hidden="1"/>
    </xf>
    <xf numFmtId="38" fontId="6" fillId="0" borderId="25" xfId="1" applyFont="1" applyFill="1" applyBorder="1" applyAlignment="1" applyProtection="1">
      <alignment vertical="center"/>
      <protection hidden="1"/>
    </xf>
    <xf numFmtId="38" fontId="6" fillId="0" borderId="92" xfId="1" applyFont="1" applyFill="1" applyBorder="1" applyProtection="1">
      <alignment vertical="center"/>
      <protection hidden="1"/>
    </xf>
    <xf numFmtId="38" fontId="8" fillId="0" borderId="16" xfId="1" applyFont="1" applyFill="1" applyBorder="1" applyAlignment="1" applyProtection="1">
      <alignment vertical="center" wrapText="1"/>
      <protection hidden="1"/>
    </xf>
    <xf numFmtId="38" fontId="8" fillId="0" borderId="93" xfId="1" applyFont="1" applyFill="1" applyBorder="1" applyAlignment="1" applyProtection="1">
      <alignment vertical="center" wrapText="1"/>
      <protection hidden="1"/>
    </xf>
    <xf numFmtId="38" fontId="8" fillId="0" borderId="111" xfId="1" applyFont="1" applyFill="1" applyBorder="1" applyAlignment="1" applyProtection="1">
      <alignment vertical="center" wrapText="1"/>
      <protection hidden="1"/>
    </xf>
    <xf numFmtId="38" fontId="6" fillId="0" borderId="112" xfId="1" applyFont="1" applyFill="1" applyBorder="1" applyProtection="1">
      <alignment vertical="center"/>
      <protection hidden="1"/>
    </xf>
    <xf numFmtId="38" fontId="6" fillId="0" borderId="113" xfId="1" applyFont="1" applyFill="1" applyBorder="1" applyProtection="1">
      <alignment vertical="center"/>
      <protection hidden="1"/>
    </xf>
    <xf numFmtId="38" fontId="6" fillId="0" borderId="114" xfId="1" applyFont="1" applyFill="1" applyBorder="1" applyProtection="1">
      <alignment vertical="center"/>
      <protection hidden="1"/>
    </xf>
    <xf numFmtId="0" fontId="6" fillId="0" borderId="103" xfId="0" applyFont="1" applyFill="1" applyBorder="1" applyAlignment="1" applyProtection="1">
      <alignment horizontal="right" vertical="center"/>
      <protection locked="0"/>
    </xf>
    <xf numFmtId="0" fontId="6" fillId="0" borderId="105" xfId="0" applyFont="1" applyFill="1" applyBorder="1" applyAlignment="1" applyProtection="1">
      <alignment horizontal="right" vertical="center"/>
      <protection locked="0"/>
    </xf>
    <xf numFmtId="0" fontId="6" fillId="0" borderId="106" xfId="0" applyFont="1" applyFill="1" applyBorder="1" applyAlignment="1" applyProtection="1">
      <alignment horizontal="right" vertical="center"/>
      <protection locked="0"/>
    </xf>
    <xf numFmtId="0" fontId="6" fillId="0" borderId="104" xfId="0" applyFont="1" applyFill="1" applyBorder="1" applyAlignment="1" applyProtection="1">
      <alignment horizontal="right" vertical="center"/>
      <protection locked="0"/>
    </xf>
    <xf numFmtId="0" fontId="6" fillId="0" borderId="109" xfId="0" applyFont="1" applyFill="1" applyBorder="1" applyProtection="1">
      <alignment vertical="center"/>
      <protection locked="0"/>
    </xf>
    <xf numFmtId="0" fontId="6" fillId="0" borderId="105" xfId="0" applyFont="1" applyFill="1" applyBorder="1" applyProtection="1">
      <alignment vertical="center"/>
      <protection locked="0"/>
    </xf>
    <xf numFmtId="0" fontId="6" fillId="0" borderId="110" xfId="0" applyFont="1" applyFill="1" applyBorder="1" applyProtection="1">
      <alignment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15" fillId="0" borderId="0" xfId="0" applyFont="1">
      <alignment vertical="center"/>
    </xf>
    <xf numFmtId="14" fontId="4" fillId="0" borderId="0" xfId="0" applyNumberFormat="1" applyFont="1">
      <alignment vertical="center"/>
    </xf>
    <xf numFmtId="0" fontId="21" fillId="2" borderId="42" xfId="0" applyFont="1" applyFill="1" applyBorder="1" applyAlignment="1" applyProtection="1">
      <alignment horizontal="center" vertical="center"/>
      <protection hidden="1"/>
    </xf>
    <xf numFmtId="38" fontId="8" fillId="0" borderId="90" xfId="1" applyFont="1" applyFill="1" applyBorder="1" applyProtection="1">
      <alignment vertical="center"/>
      <protection hidden="1"/>
    </xf>
    <xf numFmtId="38" fontId="8" fillId="0" borderId="91" xfId="1" applyFont="1" applyFill="1" applyBorder="1" applyProtection="1">
      <alignment vertical="center"/>
      <protection hidden="1"/>
    </xf>
    <xf numFmtId="38" fontId="8" fillId="0" borderId="52" xfId="1" applyFont="1" applyFill="1" applyBorder="1" applyProtection="1">
      <alignment vertical="center"/>
      <protection hidden="1"/>
    </xf>
    <xf numFmtId="0" fontId="13" fillId="0" borderId="0" xfId="0" applyFont="1">
      <alignment vertical="center"/>
    </xf>
    <xf numFmtId="0" fontId="4" fillId="0" borderId="108" xfId="0" applyFont="1" applyBorder="1" applyAlignment="1">
      <alignment vertical="center"/>
    </xf>
    <xf numFmtId="0" fontId="6" fillId="0" borderId="86" xfId="0" applyFont="1" applyFill="1" applyBorder="1" applyAlignment="1" applyProtection="1">
      <alignment horizontal="left" vertical="center"/>
      <protection hidden="1"/>
    </xf>
    <xf numFmtId="0" fontId="6" fillId="0" borderId="87" xfId="0" applyFont="1" applyFill="1" applyBorder="1" applyAlignment="1" applyProtection="1">
      <alignment horizontal="left" vertical="center"/>
      <protection hidden="1"/>
    </xf>
    <xf numFmtId="0" fontId="23" fillId="0" borderId="0" xfId="0" applyFont="1">
      <alignment vertical="center"/>
    </xf>
    <xf numFmtId="0" fontId="25" fillId="0" borderId="0" xfId="0" applyFont="1" applyFill="1" applyBorder="1" applyProtection="1">
      <alignment vertical="center"/>
      <protection hidden="1"/>
    </xf>
    <xf numFmtId="0" fontId="2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38" fontId="26" fillId="0" borderId="0" xfId="0" applyNumberFormat="1" applyFont="1">
      <alignment vertical="center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Protection="1">
      <alignment vertical="center"/>
      <protection hidden="1"/>
    </xf>
    <xf numFmtId="0" fontId="30" fillId="0" borderId="0" xfId="0" applyFont="1">
      <alignment vertical="center"/>
    </xf>
    <xf numFmtId="0" fontId="6" fillId="0" borderId="116" xfId="0" applyFont="1" applyFill="1" applyBorder="1" applyAlignment="1" applyProtection="1">
      <alignment vertical="center"/>
      <protection hidden="1"/>
    </xf>
    <xf numFmtId="0" fontId="6" fillId="0" borderId="105" xfId="0" applyFont="1" applyFill="1" applyBorder="1" applyAlignment="1" applyProtection="1">
      <alignment vertical="center"/>
      <protection hidden="1"/>
    </xf>
    <xf numFmtId="0" fontId="6" fillId="0" borderId="117" xfId="0" applyFont="1" applyFill="1" applyBorder="1" applyAlignment="1" applyProtection="1">
      <alignment vertical="center"/>
      <protection hidden="1"/>
    </xf>
    <xf numFmtId="0" fontId="27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21" fillId="2" borderId="41" xfId="0" applyFont="1" applyFill="1" applyBorder="1" applyAlignment="1" applyProtection="1">
      <alignment horizontal="center" vertical="center"/>
      <protection hidden="1"/>
    </xf>
    <xf numFmtId="0" fontId="21" fillId="2" borderId="37" xfId="0" applyFont="1" applyFill="1" applyBorder="1" applyAlignment="1" applyProtection="1">
      <alignment horizontal="center" vertical="center"/>
      <protection hidden="1"/>
    </xf>
    <xf numFmtId="0" fontId="21" fillId="2" borderId="1" xfId="0" applyFont="1" applyFill="1" applyBorder="1" applyAlignment="1" applyProtection="1">
      <alignment horizontal="center" vertical="center"/>
      <protection hidden="1"/>
    </xf>
    <xf numFmtId="0" fontId="21" fillId="2" borderId="63" xfId="0" applyFont="1" applyFill="1" applyBorder="1" applyAlignment="1" applyProtection="1">
      <alignment horizontal="center" vertical="center"/>
      <protection hidden="1"/>
    </xf>
    <xf numFmtId="38" fontId="6" fillId="0" borderId="6" xfId="1" applyFont="1" applyFill="1" applyBorder="1" applyAlignment="1" applyProtection="1">
      <alignment horizontal="right" vertical="center"/>
      <protection hidden="1"/>
    </xf>
    <xf numFmtId="38" fontId="6" fillId="0" borderId="9" xfId="1" applyFont="1" applyFill="1" applyBorder="1" applyAlignment="1" applyProtection="1">
      <alignment horizontal="right" vertical="center"/>
      <protection hidden="1"/>
    </xf>
    <xf numFmtId="0" fontId="6" fillId="0" borderId="58" xfId="0" applyFont="1" applyFill="1" applyBorder="1" applyAlignment="1" applyProtection="1">
      <alignment horizontal="center" vertical="center" wrapText="1"/>
      <protection hidden="1"/>
    </xf>
    <xf numFmtId="0" fontId="6" fillId="0" borderId="59" xfId="0" applyFont="1" applyFill="1" applyBorder="1" applyAlignment="1" applyProtection="1">
      <alignment horizontal="center" vertical="center" wrapText="1"/>
      <protection hidden="1"/>
    </xf>
    <xf numFmtId="0" fontId="6" fillId="0" borderId="64" xfId="0" applyFont="1" applyFill="1" applyBorder="1" applyAlignment="1" applyProtection="1">
      <alignment horizontal="center" vertical="center" wrapText="1"/>
      <protection hidden="1"/>
    </xf>
    <xf numFmtId="0" fontId="6" fillId="0" borderId="60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0" fontId="20" fillId="2" borderId="41" xfId="0" applyFont="1" applyFill="1" applyBorder="1" applyAlignment="1" applyProtection="1">
      <alignment horizontal="center" vertical="center" wrapText="1"/>
      <protection hidden="1"/>
    </xf>
    <xf numFmtId="0" fontId="20" fillId="2" borderId="40" xfId="0" applyFont="1" applyFill="1" applyBorder="1" applyAlignment="1" applyProtection="1">
      <alignment horizontal="center" vertical="center" wrapText="1"/>
      <protection hidden="1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20" fillId="2" borderId="2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19" fillId="2" borderId="36" xfId="0" applyFont="1" applyFill="1" applyBorder="1" applyAlignment="1" applyProtection="1">
      <alignment horizontal="center" vertical="center"/>
      <protection hidden="1"/>
    </xf>
    <xf numFmtId="0" fontId="19" fillId="2" borderId="40" xfId="0" applyFont="1" applyFill="1" applyBorder="1" applyAlignment="1" applyProtection="1">
      <alignment horizontal="center" vertical="center"/>
      <protection hidden="1"/>
    </xf>
    <xf numFmtId="0" fontId="19" fillId="2" borderId="76" xfId="0" applyFont="1" applyFill="1" applyBorder="1" applyAlignment="1" applyProtection="1">
      <alignment horizontal="center" vertical="center"/>
      <protection hidden="1"/>
    </xf>
    <xf numFmtId="0" fontId="19" fillId="2" borderId="2" xfId="0" applyFont="1" applyFill="1" applyBorder="1" applyAlignment="1" applyProtection="1">
      <alignment horizontal="center" vertical="center"/>
      <protection hidden="1"/>
    </xf>
    <xf numFmtId="38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7" fillId="0" borderId="35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14" fillId="0" borderId="4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9" fillId="2" borderId="41" xfId="0" applyFont="1" applyFill="1" applyBorder="1" applyAlignment="1" applyProtection="1">
      <alignment horizontal="center" vertical="center" wrapText="1"/>
      <protection hidden="1"/>
    </xf>
    <xf numFmtId="0" fontId="19" fillId="2" borderId="40" xfId="0" applyFont="1" applyFill="1" applyBorder="1" applyAlignment="1" applyProtection="1">
      <alignment horizontal="center" vertical="center" wrapText="1"/>
      <protection hidden="1"/>
    </xf>
    <xf numFmtId="0" fontId="19" fillId="2" borderId="1" xfId="0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 applyAlignment="1" applyProtection="1">
      <alignment horizontal="center" vertical="center" wrapText="1"/>
      <protection hidden="1"/>
    </xf>
    <xf numFmtId="0" fontId="19" fillId="2" borderId="41" xfId="0" applyFont="1" applyFill="1" applyBorder="1" applyAlignment="1" applyProtection="1">
      <alignment horizontal="center" vertical="center"/>
      <protection hidden="1"/>
    </xf>
    <xf numFmtId="0" fontId="19" fillId="2" borderId="37" xfId="0" applyFont="1" applyFill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0" fontId="19" fillId="2" borderId="63" xfId="0" applyFont="1" applyFill="1" applyBorder="1" applyAlignment="1" applyProtection="1">
      <alignment horizontal="center" vertical="center"/>
      <protection hidden="1"/>
    </xf>
    <xf numFmtId="0" fontId="21" fillId="2" borderId="42" xfId="0" applyFont="1" applyFill="1" applyBorder="1" applyAlignment="1" applyProtection="1">
      <alignment horizontal="center" vertical="center"/>
      <protection hidden="1"/>
    </xf>
    <xf numFmtId="0" fontId="21" fillId="2" borderId="107" xfId="0" applyFont="1" applyFill="1" applyBorder="1" applyAlignment="1" applyProtection="1">
      <alignment horizontal="center" vertical="center"/>
      <protection hidden="1"/>
    </xf>
    <xf numFmtId="0" fontId="19" fillId="2" borderId="61" xfId="0" applyFont="1" applyFill="1" applyBorder="1" applyAlignment="1" applyProtection="1">
      <alignment horizontal="center" vertical="center"/>
      <protection hidden="1"/>
    </xf>
    <xf numFmtId="0" fontId="19" fillId="2" borderId="62" xfId="0" applyFont="1" applyFill="1" applyBorder="1" applyAlignment="1" applyProtection="1">
      <alignment horizontal="center" vertical="center"/>
      <protection hidden="1"/>
    </xf>
    <xf numFmtId="0" fontId="19" fillId="2" borderId="53" xfId="0" applyFont="1" applyFill="1" applyBorder="1" applyAlignment="1" applyProtection="1">
      <alignment horizontal="center" vertical="center"/>
      <protection hidden="1"/>
    </xf>
    <xf numFmtId="0" fontId="19" fillId="2" borderId="54" xfId="0" applyFont="1" applyFill="1" applyBorder="1" applyAlignment="1" applyProtection="1">
      <alignment horizontal="center" vertical="center"/>
      <protection hidden="1"/>
    </xf>
    <xf numFmtId="0" fontId="19" fillId="2" borderId="56" xfId="0" applyFont="1" applyFill="1" applyBorder="1" applyAlignment="1" applyProtection="1">
      <alignment horizontal="center" vertical="center" wrapText="1"/>
      <protection hidden="1"/>
    </xf>
    <xf numFmtId="0" fontId="19" fillId="2" borderId="55" xfId="0" applyFont="1" applyFill="1" applyBorder="1" applyAlignment="1" applyProtection="1">
      <alignment horizontal="center" vertical="center" wrapText="1"/>
      <protection hidden="1"/>
    </xf>
    <xf numFmtId="0" fontId="19" fillId="2" borderId="56" xfId="0" applyFont="1" applyFill="1" applyBorder="1" applyAlignment="1" applyProtection="1">
      <alignment horizontal="center" vertical="center"/>
      <protection hidden="1"/>
    </xf>
    <xf numFmtId="0" fontId="19" fillId="2" borderId="57" xfId="0" applyFont="1" applyFill="1" applyBorder="1" applyAlignment="1" applyProtection="1">
      <alignment horizontal="center" vertical="center"/>
      <protection hidden="1"/>
    </xf>
    <xf numFmtId="38" fontId="6" fillId="0" borderId="29" xfId="1" applyFont="1" applyFill="1" applyBorder="1" applyAlignment="1" applyProtection="1">
      <alignment horizontal="right" vertical="center"/>
      <protection hidden="1"/>
    </xf>
    <xf numFmtId="38" fontId="6" fillId="0" borderId="66" xfId="1" applyFont="1" applyFill="1" applyBorder="1" applyAlignment="1" applyProtection="1">
      <alignment horizontal="right" vertical="center"/>
      <protection hidden="1"/>
    </xf>
    <xf numFmtId="0" fontId="8" fillId="0" borderId="93" xfId="0" applyFont="1" applyFill="1" applyBorder="1" applyAlignment="1" applyProtection="1">
      <alignment horizontal="left" vertical="center"/>
      <protection hidden="1"/>
    </xf>
    <xf numFmtId="0" fontId="8" fillId="0" borderId="94" xfId="0" applyFont="1" applyFill="1" applyBorder="1" applyAlignment="1" applyProtection="1">
      <alignment horizontal="left" vertical="center"/>
      <protection hidden="1"/>
    </xf>
    <xf numFmtId="38" fontId="6" fillId="0" borderId="16" xfId="1" applyFont="1" applyFill="1" applyBorder="1" applyAlignment="1" applyProtection="1">
      <alignment horizontal="right" vertical="center"/>
      <protection hidden="1"/>
    </xf>
    <xf numFmtId="38" fontId="6" fillId="0" borderId="0" xfId="1" applyFont="1" applyFill="1" applyBorder="1" applyAlignment="1" applyProtection="1">
      <alignment horizontal="right" vertical="center"/>
      <protection hidden="1"/>
    </xf>
    <xf numFmtId="0" fontId="8" fillId="0" borderId="46" xfId="0" applyFont="1" applyFill="1" applyBorder="1" applyAlignment="1" applyProtection="1">
      <alignment horizontal="left" vertical="center"/>
      <protection hidden="1"/>
    </xf>
    <xf numFmtId="0" fontId="8" fillId="0" borderId="48" xfId="0" applyFont="1" applyFill="1" applyBorder="1" applyAlignment="1" applyProtection="1">
      <alignment horizontal="left" vertical="center"/>
      <protection hidden="1"/>
    </xf>
    <xf numFmtId="0" fontId="8" fillId="0" borderId="95" xfId="0" applyFont="1" applyFill="1" applyBorder="1" applyAlignment="1" applyProtection="1">
      <alignment horizontal="left" vertical="center"/>
      <protection hidden="1"/>
    </xf>
    <xf numFmtId="0" fontId="8" fillId="0" borderId="96" xfId="0" applyFont="1" applyFill="1" applyBorder="1" applyAlignment="1" applyProtection="1">
      <alignment horizontal="left" vertical="center"/>
      <protection hidden="1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0" fontId="6" fillId="0" borderId="101" xfId="0" applyFont="1" applyFill="1" applyBorder="1" applyAlignment="1" applyProtection="1">
      <alignment horizontal="center" vertical="center"/>
      <protection locked="0"/>
    </xf>
    <xf numFmtId="0" fontId="6" fillId="0" borderId="10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top" wrapText="1"/>
      <protection hidden="1"/>
    </xf>
    <xf numFmtId="0" fontId="19" fillId="2" borderId="30" xfId="0" applyFont="1" applyFill="1" applyBorder="1" applyAlignment="1" applyProtection="1">
      <alignment horizontal="center" vertical="center"/>
      <protection hidden="1"/>
    </xf>
    <xf numFmtId="0" fontId="19" fillId="2" borderId="43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2" borderId="17" xfId="0" applyFont="1" applyFill="1" applyBorder="1" applyAlignment="1" applyProtection="1">
      <alignment horizontal="center" vertical="center"/>
      <protection hidden="1"/>
    </xf>
    <xf numFmtId="0" fontId="19" fillId="2" borderId="18" xfId="0" applyFont="1" applyFill="1" applyBorder="1" applyAlignment="1" applyProtection="1">
      <alignment horizontal="center" vertical="center" wrapText="1"/>
      <protection hidden="1"/>
    </xf>
    <xf numFmtId="0" fontId="19" fillId="2" borderId="17" xfId="0" applyFont="1" applyFill="1" applyBorder="1" applyAlignment="1" applyProtection="1">
      <alignment horizontal="center" vertical="center" wrapText="1"/>
      <protection hidden="1"/>
    </xf>
    <xf numFmtId="0" fontId="21" fillId="2" borderId="19" xfId="0" applyFont="1" applyFill="1" applyBorder="1" applyAlignment="1" applyProtection="1">
      <alignment horizontal="center" vertical="center"/>
      <protection hidden="1"/>
    </xf>
    <xf numFmtId="0" fontId="19" fillId="2" borderId="18" xfId="0" applyFont="1" applyFill="1" applyBorder="1" applyAlignment="1" applyProtection="1">
      <alignment horizontal="center" vertical="center"/>
      <protection hidden="1"/>
    </xf>
    <xf numFmtId="0" fontId="19" fillId="2" borderId="44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78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6" fillId="0" borderId="11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45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6" fillId="0" borderId="50" xfId="0" applyFont="1" applyFill="1" applyBorder="1" applyAlignment="1" applyProtection="1">
      <alignment horizontal="center" vertical="center"/>
      <protection hidden="1"/>
    </xf>
    <xf numFmtId="0" fontId="6" fillId="0" borderId="70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72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19" fillId="2" borderId="42" xfId="0" applyFont="1" applyFill="1" applyBorder="1" applyAlignment="1" applyProtection="1">
      <alignment horizontal="center" vertical="center"/>
      <protection hidden="1"/>
    </xf>
    <xf numFmtId="0" fontId="19" fillId="2" borderId="3" xfId="0" applyFont="1" applyFill="1" applyBorder="1" applyAlignment="1" applyProtection="1">
      <alignment horizontal="center" vertical="center"/>
      <protection hidden="1"/>
    </xf>
    <xf numFmtId="0" fontId="19" fillId="2" borderId="42" xfId="0" applyFont="1" applyFill="1" applyBorder="1" applyAlignment="1" applyProtection="1">
      <alignment horizontal="center" vertical="center" wrapText="1"/>
      <protection hidden="1"/>
    </xf>
    <xf numFmtId="0" fontId="19" fillId="2" borderId="3" xfId="0" applyFont="1" applyFill="1" applyBorder="1" applyAlignment="1" applyProtection="1">
      <alignment horizontal="center" vertical="center" wrapText="1"/>
      <protection hidden="1"/>
    </xf>
    <xf numFmtId="0" fontId="19" fillId="2" borderId="68" xfId="0" applyFont="1" applyFill="1" applyBorder="1" applyAlignment="1" applyProtection="1">
      <alignment horizontal="center" vertical="center"/>
      <protection hidden="1"/>
    </xf>
    <xf numFmtId="0" fontId="19" fillId="2" borderId="69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19" fillId="2" borderId="82" xfId="0" applyFont="1" applyFill="1" applyBorder="1" applyAlignment="1" applyProtection="1">
      <alignment horizontal="center" vertical="center" wrapText="1"/>
      <protection hidden="1"/>
    </xf>
    <xf numFmtId="0" fontId="19" fillId="2" borderId="82" xfId="0" applyFont="1" applyFill="1" applyBorder="1" applyAlignment="1" applyProtection="1">
      <alignment horizontal="center" vertical="center"/>
      <protection hidden="1"/>
    </xf>
    <xf numFmtId="0" fontId="19" fillId="2" borderId="8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6" fillId="0" borderId="73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9" fillId="2" borderId="81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left" vertical="center"/>
      <protection hidden="1"/>
    </xf>
    <xf numFmtId="0" fontId="6" fillId="0" borderId="25" xfId="0" applyFont="1" applyFill="1" applyBorder="1" applyAlignment="1" applyProtection="1">
      <alignment horizontal="left" vertical="center"/>
      <protection hidden="1"/>
    </xf>
    <xf numFmtId="0" fontId="6" fillId="0" borderId="84" xfId="0" applyFont="1" applyFill="1" applyBorder="1" applyAlignment="1" applyProtection="1">
      <alignment horizontal="center" vertical="center"/>
      <protection hidden="1"/>
    </xf>
    <xf numFmtId="0" fontId="6" fillId="0" borderId="75" xfId="0" applyFont="1" applyFill="1" applyBorder="1" applyAlignment="1" applyProtection="1">
      <alignment horizontal="center" vertical="center"/>
      <protection hidden="1"/>
    </xf>
    <xf numFmtId="38" fontId="9" fillId="0" borderId="88" xfId="1" applyFont="1" applyFill="1" applyBorder="1" applyAlignment="1" applyProtection="1">
      <alignment horizontal="center" vertical="center"/>
      <protection hidden="1"/>
    </xf>
    <xf numFmtId="38" fontId="9" fillId="0" borderId="30" xfId="1" applyFont="1" applyFill="1" applyBorder="1" applyAlignment="1" applyProtection="1">
      <alignment horizontal="center" vertical="center"/>
      <protection hidden="1"/>
    </xf>
    <xf numFmtId="38" fontId="9" fillId="0" borderId="65" xfId="1" applyFont="1" applyFill="1" applyBorder="1" applyAlignment="1" applyProtection="1">
      <alignment horizontal="center" vertical="center"/>
      <protection hidden="1"/>
    </xf>
    <xf numFmtId="38" fontId="9" fillId="0" borderId="25" xfId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5</xdr:row>
      <xdr:rowOff>0</xdr:rowOff>
    </xdr:from>
    <xdr:to>
      <xdr:col>25</xdr:col>
      <xdr:colOff>304800</xdr:colOff>
      <xdr:row>6</xdr:row>
      <xdr:rowOff>107949</xdr:rowOff>
    </xdr:to>
    <xdr:sp macro="" textlink="">
      <xdr:nvSpPr>
        <xdr:cNvPr id="1035" name="AutoShape 11" descr="http://vaportal.arrow.mew.co.jp/prc/logo/data/Club_yoko_n.jpg"/>
        <xdr:cNvSpPr>
          <a:spLocks noChangeAspect="1" noChangeArrowheads="1"/>
        </xdr:cNvSpPr>
      </xdr:nvSpPr>
      <xdr:spPr bwMode="auto">
        <a:xfrm>
          <a:off x="14909800" y="96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24</xdr:col>
      <xdr:colOff>0</xdr:colOff>
      <xdr:row>19</xdr:row>
      <xdr:rowOff>0</xdr:rowOff>
    </xdr:from>
    <xdr:to>
      <xdr:col>24</xdr:col>
      <xdr:colOff>304800</xdr:colOff>
      <xdr:row>20</xdr:row>
      <xdr:rowOff>107950</xdr:rowOff>
    </xdr:to>
    <xdr:sp macro="" textlink="">
      <xdr:nvSpPr>
        <xdr:cNvPr id="1036" name="AutoShape 12" descr="http://vaportal.arrow.mew.co.jp/prc/logo/data/Club_yoko_n.jpg"/>
        <xdr:cNvSpPr>
          <a:spLocks noChangeAspect="1" noChangeArrowheads="1"/>
        </xdr:cNvSpPr>
      </xdr:nvSpPr>
      <xdr:spPr bwMode="auto">
        <a:xfrm>
          <a:off x="14249400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304800</xdr:colOff>
      <xdr:row>29</xdr:row>
      <xdr:rowOff>107949</xdr:rowOff>
    </xdr:to>
    <xdr:sp macro="" textlink="">
      <xdr:nvSpPr>
        <xdr:cNvPr id="1037" name="AutoShape 13" descr="http://vaportal.arrow.mew.co.jp/prc/logo/data/Club_yoko_n.jpg"/>
        <xdr:cNvSpPr>
          <a:spLocks noChangeAspect="1" noChangeArrowheads="1"/>
        </xdr:cNvSpPr>
      </xdr:nvSpPr>
      <xdr:spPr bwMode="auto">
        <a:xfrm>
          <a:off x="10947400" y="552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1128060</xdr:colOff>
      <xdr:row>12</xdr:row>
      <xdr:rowOff>118996</xdr:rowOff>
    </xdr:from>
    <xdr:to>
      <xdr:col>4</xdr:col>
      <xdr:colOff>306296</xdr:colOff>
      <xdr:row>13</xdr:row>
      <xdr:rowOff>81642</xdr:rowOff>
    </xdr:to>
    <xdr:sp macro="" textlink="">
      <xdr:nvSpPr>
        <xdr:cNvPr id="2" name="二等辺三角形 1"/>
        <xdr:cNvSpPr/>
      </xdr:nvSpPr>
      <xdr:spPr>
        <a:xfrm rot="10800000">
          <a:off x="2806274" y="2704353"/>
          <a:ext cx="620593" cy="162218"/>
        </a:xfrm>
        <a:prstGeom prst="triangle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14</xdr:col>
      <xdr:colOff>108857</xdr:colOff>
      <xdr:row>1</xdr:row>
      <xdr:rowOff>45358</xdr:rowOff>
    </xdr:from>
    <xdr:to>
      <xdr:col>16</xdr:col>
      <xdr:colOff>259389</xdr:colOff>
      <xdr:row>4</xdr:row>
      <xdr:rowOff>39275</xdr:rowOff>
    </xdr:to>
    <xdr:pic>
      <xdr:nvPicPr>
        <xdr:cNvPr id="8" name="図 7" descr="http://kenchiku-center.com/wp-content/uploads/2015/07/54c2d96857fadcef3e5f912bf14f30d2-300x8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71929"/>
          <a:ext cx="2155318" cy="619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73"/>
  <sheetViews>
    <sheetView showGridLines="0" tabSelected="1" zoomScale="70" zoomScaleNormal="70" zoomScaleSheetLayoutView="70" workbookViewId="0">
      <selection activeCell="B1" sqref="B1"/>
    </sheetView>
  </sheetViews>
  <sheetFormatPr defaultRowHeight="13.5"/>
  <cols>
    <col min="1" max="1" width="1.375" customWidth="1"/>
    <col min="2" max="2" width="15.875" customWidth="1"/>
    <col min="3" max="3" width="4.875" customWidth="1"/>
    <col min="4" max="4" width="18.875" customWidth="1"/>
    <col min="5" max="5" width="7.125" bestFit="1" customWidth="1"/>
    <col min="6" max="6" width="5.875" customWidth="1"/>
    <col min="7" max="7" width="10" customWidth="1"/>
    <col min="8" max="8" width="13" customWidth="1"/>
    <col min="9" max="9" width="6.125" customWidth="1"/>
    <col min="10" max="10" width="9.25" customWidth="1"/>
    <col min="12" max="12" width="22.125" customWidth="1"/>
    <col min="13" max="13" width="9.25" customWidth="1"/>
    <col min="14" max="14" width="6" customWidth="1"/>
    <col min="15" max="15" width="11.25" customWidth="1"/>
    <col min="16" max="16" width="15" customWidth="1"/>
    <col min="17" max="17" width="5.625" customWidth="1"/>
    <col min="18" max="18" width="0.75" customWidth="1"/>
    <col min="19" max="19" width="8.625" style="109"/>
    <col min="20" max="25" width="8.625" style="104"/>
    <col min="26" max="37" width="8.625" style="109"/>
  </cols>
  <sheetData>
    <row r="1" spans="2:20" ht="26.1" customHeight="1">
      <c r="B1" s="102" t="s">
        <v>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3">
        <f ca="1">TODAY()</f>
        <v>43647</v>
      </c>
      <c r="Q1" s="1"/>
    </row>
    <row r="2" spans="2:20" ht="18" customHeight="1">
      <c r="B2" s="92" t="s">
        <v>85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0" ht="15.6" customHeight="1">
      <c r="B3" s="149"/>
      <c r="C3" s="149"/>
      <c r="D3" s="149"/>
      <c r="E3" s="151" t="s">
        <v>39</v>
      </c>
      <c r="F3" s="152"/>
      <c r="G3" s="152"/>
      <c r="H3" s="152"/>
      <c r="I3" s="1"/>
      <c r="J3" s="1"/>
    </row>
    <row r="4" spans="2:20" ht="15.6" customHeight="1">
      <c r="B4" s="149"/>
      <c r="C4" s="149"/>
      <c r="D4" s="149"/>
      <c r="E4" s="151"/>
      <c r="F4" s="152"/>
      <c r="G4" s="152"/>
      <c r="H4" s="152"/>
      <c r="I4" s="1"/>
      <c r="J4" s="1"/>
    </row>
    <row r="5" spans="2:20" ht="15.6" customHeight="1">
      <c r="B5" s="150" t="s">
        <v>69</v>
      </c>
      <c r="C5" s="150"/>
      <c r="D5" s="146">
        <f>MIN(T17,T20)</f>
        <v>0</v>
      </c>
      <c r="E5" s="147"/>
      <c r="F5" s="147"/>
      <c r="G5" s="153" t="s">
        <v>40</v>
      </c>
      <c r="H5" s="153"/>
      <c r="I5" s="153"/>
      <c r="J5" s="1"/>
      <c r="K5" s="2" t="s">
        <v>20</v>
      </c>
      <c r="L5" s="3"/>
      <c r="M5" s="3"/>
      <c r="N5" s="218"/>
      <c r="O5" s="218"/>
      <c r="P5" s="218"/>
      <c r="Q5" s="218"/>
    </row>
    <row r="6" spans="2:20" ht="15.6" customHeight="1">
      <c r="B6" s="150"/>
      <c r="C6" s="150"/>
      <c r="D6" s="148"/>
      <c r="E6" s="148"/>
      <c r="F6" s="148"/>
      <c r="G6" s="153"/>
      <c r="H6" s="153"/>
      <c r="I6" s="153"/>
      <c r="J6" s="1"/>
      <c r="K6" s="142" t="s">
        <v>0</v>
      </c>
      <c r="L6" s="143"/>
      <c r="M6" s="154" t="s">
        <v>10</v>
      </c>
      <c r="N6" s="155"/>
      <c r="O6" s="162" t="s">
        <v>11</v>
      </c>
      <c r="P6" s="118" t="s">
        <v>1</v>
      </c>
      <c r="Q6" s="119"/>
    </row>
    <row r="7" spans="2:20" ht="15.6" customHeight="1" thickBot="1">
      <c r="B7" s="114" t="s">
        <v>70</v>
      </c>
      <c r="C7" s="114"/>
      <c r="D7" s="33" t="str">
        <f>IF(AND(E10=T8,E11=T13),"600000 ",IF(AND(E10=T8,E11=T11),"450000",IF(AND(E10=T9,E11=T12),"450000",IF(AND(E10=T9,E11=T11),"300000",IF(AND(E10=T8,E11=T12),"600000",IF(AND(E10=T9,E11=T13),"300000"))))))</f>
        <v>300000</v>
      </c>
      <c r="E7" s="1" t="s">
        <v>71</v>
      </c>
      <c r="F7" s="1"/>
      <c r="G7" s="1"/>
      <c r="H7" s="1"/>
      <c r="I7" s="1"/>
      <c r="J7" s="1"/>
      <c r="K7" s="144"/>
      <c r="L7" s="145"/>
      <c r="M7" s="156"/>
      <c r="N7" s="157"/>
      <c r="O7" s="193"/>
      <c r="P7" s="120"/>
      <c r="Q7" s="121"/>
      <c r="T7" s="104" t="s">
        <v>41</v>
      </c>
    </row>
    <row r="8" spans="2:20" ht="15.6" customHeight="1" thickTop="1">
      <c r="B8" s="1"/>
      <c r="C8" s="1"/>
      <c r="D8" s="1"/>
      <c r="E8" s="1"/>
      <c r="F8" s="1"/>
      <c r="G8" s="1"/>
      <c r="H8" s="1"/>
      <c r="I8" s="1"/>
      <c r="J8" s="1"/>
      <c r="K8" s="44" t="s">
        <v>21</v>
      </c>
      <c r="L8" s="26"/>
      <c r="M8" s="4">
        <v>5000</v>
      </c>
      <c r="N8" s="77" t="s">
        <v>68</v>
      </c>
      <c r="O8" s="87"/>
      <c r="P8" s="80">
        <f>M8*O8</f>
        <v>0</v>
      </c>
      <c r="Q8" s="95" t="s">
        <v>61</v>
      </c>
      <c r="T8" s="104" t="s">
        <v>72</v>
      </c>
    </row>
    <row r="9" spans="2:20" ht="15.6" customHeight="1" thickBot="1">
      <c r="B9" s="1" t="s">
        <v>86</v>
      </c>
      <c r="C9" s="1"/>
      <c r="D9" s="1"/>
      <c r="E9" s="1"/>
      <c r="F9" s="1"/>
      <c r="G9" s="91"/>
      <c r="H9" s="91"/>
      <c r="I9" s="91"/>
      <c r="J9" s="1"/>
      <c r="K9" s="45" t="s">
        <v>22</v>
      </c>
      <c r="L9" s="27"/>
      <c r="M9" s="5">
        <v>6000</v>
      </c>
      <c r="N9" s="78" t="s">
        <v>68</v>
      </c>
      <c r="O9" s="88"/>
      <c r="P9" s="73">
        <f>M9*O9</f>
        <v>0</v>
      </c>
      <c r="Q9" s="96" t="s">
        <v>61</v>
      </c>
      <c r="T9" s="104" t="s">
        <v>73</v>
      </c>
    </row>
    <row r="10" spans="2:20" ht="15.6" customHeight="1" thickTop="1" thickBot="1">
      <c r="B10" s="1" t="s">
        <v>88</v>
      </c>
      <c r="C10" s="1"/>
      <c r="D10" s="1"/>
      <c r="E10" s="115" t="s">
        <v>98</v>
      </c>
      <c r="F10" s="116"/>
      <c r="G10" s="116"/>
      <c r="H10" s="116"/>
      <c r="I10" s="117"/>
      <c r="J10" s="1"/>
      <c r="K10" s="45" t="s">
        <v>62</v>
      </c>
      <c r="L10" s="27"/>
      <c r="M10" s="5">
        <v>28000</v>
      </c>
      <c r="N10" s="78" t="s">
        <v>68</v>
      </c>
      <c r="O10" s="88"/>
      <c r="P10" s="81">
        <f>M10*O10</f>
        <v>0</v>
      </c>
      <c r="Q10" s="96" t="s">
        <v>61</v>
      </c>
      <c r="T10" s="104" t="s">
        <v>41</v>
      </c>
    </row>
    <row r="11" spans="2:20" ht="15.6" customHeight="1" thickTop="1" thickBot="1">
      <c r="B11" s="1" t="s">
        <v>77</v>
      </c>
      <c r="C11" s="1"/>
      <c r="D11" s="1"/>
      <c r="E11" s="115" t="s">
        <v>74</v>
      </c>
      <c r="F11" s="116"/>
      <c r="G11" s="116"/>
      <c r="H11" s="116"/>
      <c r="I11" s="117"/>
      <c r="J11" s="1"/>
      <c r="K11" s="45" t="s">
        <v>23</v>
      </c>
      <c r="L11" s="27"/>
      <c r="M11" s="5">
        <v>150000</v>
      </c>
      <c r="N11" s="78" t="s">
        <v>68</v>
      </c>
      <c r="O11" s="88"/>
      <c r="P11" s="81">
        <f>M11*O11</f>
        <v>0</v>
      </c>
      <c r="Q11" s="96" t="s">
        <v>61</v>
      </c>
      <c r="T11" s="104" t="s">
        <v>74</v>
      </c>
    </row>
    <row r="12" spans="2:20" ht="15.6" customHeight="1" thickTop="1" thickBot="1">
      <c r="B12" s="98" t="s">
        <v>89</v>
      </c>
      <c r="C12" s="1"/>
      <c r="D12" s="1"/>
      <c r="E12" s="99"/>
      <c r="F12" s="99"/>
      <c r="G12" s="99"/>
      <c r="H12" s="99"/>
      <c r="I12" s="99"/>
      <c r="J12" s="1"/>
      <c r="K12" s="46" t="s">
        <v>67</v>
      </c>
      <c r="L12" s="47"/>
      <c r="M12" s="39">
        <v>17000</v>
      </c>
      <c r="N12" s="79" t="s">
        <v>68</v>
      </c>
      <c r="O12" s="89"/>
      <c r="P12" s="82">
        <f>M12*O12</f>
        <v>0</v>
      </c>
      <c r="Q12" s="97" t="s">
        <v>61</v>
      </c>
      <c r="T12" s="104" t="s">
        <v>75</v>
      </c>
    </row>
    <row r="13" spans="2:20" ht="15.95" customHeight="1" thickTop="1">
      <c r="B13" s="98" t="s">
        <v>90</v>
      </c>
      <c r="C13" s="1"/>
      <c r="D13" s="1"/>
      <c r="E13" s="1"/>
      <c r="F13" s="1"/>
      <c r="G13" s="1"/>
      <c r="H13" s="1"/>
      <c r="I13" s="1"/>
      <c r="J13" s="1"/>
      <c r="K13" s="25"/>
      <c r="L13" s="25"/>
      <c r="M13" s="3"/>
      <c r="N13" s="6"/>
      <c r="O13" s="24" t="s">
        <v>8</v>
      </c>
      <c r="P13" s="8">
        <f>SUM(P8:P12)</f>
        <v>0</v>
      </c>
      <c r="Q13" s="43" t="s">
        <v>42</v>
      </c>
      <c r="T13" s="104" t="s">
        <v>76</v>
      </c>
    </row>
    <row r="14" spans="2:20" ht="15.6" customHeight="1">
      <c r="B14" s="2" t="s">
        <v>4</v>
      </c>
      <c r="C14" s="3"/>
      <c r="D14" s="3"/>
      <c r="E14" s="3"/>
      <c r="F14" s="10"/>
      <c r="G14" s="3"/>
      <c r="H14" s="3"/>
      <c r="I14" s="10"/>
      <c r="J14" s="1"/>
      <c r="K14" s="2" t="s">
        <v>24</v>
      </c>
      <c r="L14" s="3"/>
      <c r="M14" s="3"/>
      <c r="N14" s="11"/>
      <c r="O14" s="3"/>
      <c r="P14" s="3"/>
      <c r="Q14" s="11"/>
      <c r="T14" s="106">
        <f>H27+H33+H43+P13+P16+P27+P30+P34</f>
        <v>0</v>
      </c>
    </row>
    <row r="15" spans="2:20" ht="15.6" customHeight="1" thickBot="1">
      <c r="B15" s="164" t="s">
        <v>0</v>
      </c>
      <c r="C15" s="132" t="s">
        <v>46</v>
      </c>
      <c r="D15" s="133"/>
      <c r="E15" s="154" t="s">
        <v>10</v>
      </c>
      <c r="F15" s="155"/>
      <c r="G15" s="162" t="s">
        <v>5</v>
      </c>
      <c r="H15" s="158" t="s">
        <v>1</v>
      </c>
      <c r="I15" s="159"/>
      <c r="J15" s="1"/>
      <c r="K15" s="142" t="s">
        <v>0</v>
      </c>
      <c r="L15" s="187"/>
      <c r="M15" s="219" t="s">
        <v>10</v>
      </c>
      <c r="N15" s="219"/>
      <c r="O15" s="94" t="s">
        <v>11</v>
      </c>
      <c r="P15" s="220" t="s">
        <v>1</v>
      </c>
      <c r="Q15" s="221"/>
    </row>
    <row r="16" spans="2:20" ht="15.6" customHeight="1" thickTop="1" thickBot="1">
      <c r="B16" s="165"/>
      <c r="C16" s="134"/>
      <c r="D16" s="135"/>
      <c r="E16" s="156"/>
      <c r="F16" s="157"/>
      <c r="G16" s="163"/>
      <c r="H16" s="160"/>
      <c r="I16" s="161"/>
      <c r="J16" s="1"/>
      <c r="K16" s="196" t="s">
        <v>25</v>
      </c>
      <c r="L16" s="197"/>
      <c r="M16" s="48">
        <v>150000</v>
      </c>
      <c r="N16" s="35" t="s">
        <v>7</v>
      </c>
      <c r="O16" s="90"/>
      <c r="P16" s="75">
        <f t="shared" ref="P16" si="0">M16*O16</f>
        <v>0</v>
      </c>
      <c r="Q16" s="49" t="s">
        <v>42</v>
      </c>
      <c r="T16" s="106"/>
    </row>
    <row r="17" spans="2:21" ht="15.6" customHeight="1" thickTop="1">
      <c r="B17" s="124" t="s">
        <v>63</v>
      </c>
      <c r="C17" s="136" t="s">
        <v>47</v>
      </c>
      <c r="D17" s="137"/>
      <c r="E17" s="12">
        <v>7000</v>
      </c>
      <c r="F17" s="62" t="s">
        <v>58</v>
      </c>
      <c r="G17" s="83"/>
      <c r="H17" s="58">
        <f>E17*G17</f>
        <v>0</v>
      </c>
      <c r="I17" s="52" t="s">
        <v>43</v>
      </c>
      <c r="J17" s="1"/>
      <c r="K17" s="1"/>
      <c r="L17" s="1"/>
      <c r="M17" s="1"/>
      <c r="N17" s="1"/>
      <c r="O17" s="1"/>
      <c r="P17" s="1"/>
      <c r="Q17" s="1"/>
      <c r="T17" s="106">
        <f>T14+P38+O41</f>
        <v>0</v>
      </c>
    </row>
    <row r="18" spans="2:21" ht="15.6" customHeight="1">
      <c r="B18" s="125"/>
      <c r="C18" s="138" t="s">
        <v>48</v>
      </c>
      <c r="D18" s="139"/>
      <c r="E18" s="13">
        <v>5000</v>
      </c>
      <c r="F18" s="63" t="s">
        <v>58</v>
      </c>
      <c r="G18" s="84"/>
      <c r="H18" s="59">
        <f t="shared" ref="H18:H26" si="1">E18*G18</f>
        <v>0</v>
      </c>
      <c r="I18" s="54" t="s">
        <v>43</v>
      </c>
      <c r="J18" s="1"/>
      <c r="K18" s="222" t="s">
        <v>26</v>
      </c>
      <c r="L18" s="222"/>
      <c r="M18" s="14"/>
      <c r="N18" s="14"/>
      <c r="O18" s="14"/>
      <c r="P18" s="14"/>
      <c r="Q18" s="15" t="s">
        <v>2</v>
      </c>
    </row>
    <row r="19" spans="2:21" ht="15.6" customHeight="1">
      <c r="B19" s="126"/>
      <c r="C19" s="140" t="s">
        <v>49</v>
      </c>
      <c r="D19" s="141"/>
      <c r="E19" s="16">
        <v>2000</v>
      </c>
      <c r="F19" s="64" t="s">
        <v>58</v>
      </c>
      <c r="G19" s="85"/>
      <c r="H19" s="59">
        <f t="shared" si="1"/>
        <v>0</v>
      </c>
      <c r="I19" s="53" t="s">
        <v>43</v>
      </c>
      <c r="J19" s="1"/>
      <c r="K19" s="164" t="s">
        <v>27</v>
      </c>
      <c r="L19" s="212"/>
      <c r="M19" s="214" t="s">
        <v>87</v>
      </c>
      <c r="N19" s="214"/>
      <c r="O19" s="162" t="s">
        <v>11</v>
      </c>
      <c r="P19" s="212" t="s">
        <v>1</v>
      </c>
      <c r="Q19" s="216"/>
    </row>
    <row r="20" spans="2:21" ht="15.6" customHeight="1" thickBot="1">
      <c r="B20" s="124" t="s">
        <v>64</v>
      </c>
      <c r="C20" s="136" t="s">
        <v>50</v>
      </c>
      <c r="D20" s="137"/>
      <c r="E20" s="12">
        <v>20000</v>
      </c>
      <c r="F20" s="62" t="s">
        <v>58</v>
      </c>
      <c r="G20" s="86"/>
      <c r="H20" s="60">
        <f>E20*G20</f>
        <v>0</v>
      </c>
      <c r="I20" s="37" t="s">
        <v>43</v>
      </c>
      <c r="J20" s="1"/>
      <c r="K20" s="165"/>
      <c r="L20" s="213"/>
      <c r="M20" s="215"/>
      <c r="N20" s="215"/>
      <c r="O20" s="193"/>
      <c r="P20" s="213"/>
      <c r="Q20" s="217"/>
      <c r="T20" s="104">
        <f>VALUE(D7)</f>
        <v>300000</v>
      </c>
    </row>
    <row r="21" spans="2:21" ht="15.6" customHeight="1" thickTop="1">
      <c r="B21" s="125"/>
      <c r="C21" s="138" t="s">
        <v>51</v>
      </c>
      <c r="D21" s="139"/>
      <c r="E21" s="13">
        <v>15000</v>
      </c>
      <c r="F21" s="65" t="s">
        <v>58</v>
      </c>
      <c r="G21" s="84"/>
      <c r="H21" s="61">
        <f t="shared" si="1"/>
        <v>0</v>
      </c>
      <c r="I21" s="37" t="s">
        <v>43</v>
      </c>
      <c r="J21" s="1"/>
      <c r="K21" s="208" t="s">
        <v>28</v>
      </c>
      <c r="L21" s="209"/>
      <c r="M21" s="17">
        <v>18000</v>
      </c>
      <c r="N21" s="56" t="s">
        <v>6</v>
      </c>
      <c r="O21" s="87"/>
      <c r="P21" s="76">
        <f t="shared" ref="P21:P26" si="2">M21*O21</f>
        <v>0</v>
      </c>
      <c r="Q21" s="41" t="s">
        <v>42</v>
      </c>
    </row>
    <row r="22" spans="2:21" ht="15.6" customHeight="1">
      <c r="B22" s="126"/>
      <c r="C22" s="140" t="s">
        <v>52</v>
      </c>
      <c r="D22" s="141"/>
      <c r="E22" s="16">
        <v>13000</v>
      </c>
      <c r="F22" s="66" t="s">
        <v>58</v>
      </c>
      <c r="G22" s="85"/>
      <c r="H22" s="59">
        <f t="shared" si="1"/>
        <v>0</v>
      </c>
      <c r="I22" s="37" t="s">
        <v>43</v>
      </c>
      <c r="J22" s="1"/>
      <c r="K22" s="210" t="s">
        <v>29</v>
      </c>
      <c r="L22" s="211"/>
      <c r="M22" s="13">
        <v>9000</v>
      </c>
      <c r="N22" s="55" t="s">
        <v>7</v>
      </c>
      <c r="O22" s="88"/>
      <c r="P22" s="76">
        <f t="shared" si="2"/>
        <v>0</v>
      </c>
      <c r="Q22" s="38" t="s">
        <v>42</v>
      </c>
      <c r="T22" s="104">
        <f>O25*M25</f>
        <v>0</v>
      </c>
    </row>
    <row r="23" spans="2:21" ht="15.6" customHeight="1">
      <c r="B23" s="124" t="s">
        <v>65</v>
      </c>
      <c r="C23" s="128" t="s">
        <v>53</v>
      </c>
      <c r="D23" s="50" t="s">
        <v>54</v>
      </c>
      <c r="E23" s="122">
        <v>28000</v>
      </c>
      <c r="F23" s="180" t="s">
        <v>59</v>
      </c>
      <c r="G23" s="182"/>
      <c r="H23" s="176">
        <f t="shared" si="1"/>
        <v>0</v>
      </c>
      <c r="I23" s="178" t="s">
        <v>44</v>
      </c>
      <c r="J23" s="1"/>
      <c r="K23" s="210" t="s">
        <v>30</v>
      </c>
      <c r="L23" s="211"/>
      <c r="M23" s="13">
        <v>12000</v>
      </c>
      <c r="N23" s="55" t="s">
        <v>38</v>
      </c>
      <c r="O23" s="88"/>
      <c r="P23" s="76">
        <f t="shared" si="2"/>
        <v>0</v>
      </c>
      <c r="Q23" s="38" t="s">
        <v>61</v>
      </c>
      <c r="T23" s="104">
        <f>E39*G39</f>
        <v>0</v>
      </c>
      <c r="U23" s="113"/>
    </row>
    <row r="24" spans="2:21" ht="15.6" customHeight="1">
      <c r="B24" s="125"/>
      <c r="C24" s="129"/>
      <c r="D24" s="51" t="s">
        <v>55</v>
      </c>
      <c r="E24" s="123"/>
      <c r="F24" s="181"/>
      <c r="G24" s="183"/>
      <c r="H24" s="177">
        <f t="shared" si="1"/>
        <v>0</v>
      </c>
      <c r="I24" s="179" t="s">
        <v>2</v>
      </c>
      <c r="J24" s="1"/>
      <c r="K24" s="210" t="s">
        <v>31</v>
      </c>
      <c r="L24" s="211"/>
      <c r="M24" s="13">
        <v>18000</v>
      </c>
      <c r="N24" s="55" t="s">
        <v>6</v>
      </c>
      <c r="O24" s="88"/>
      <c r="P24" s="76">
        <f t="shared" si="2"/>
        <v>0</v>
      </c>
      <c r="Q24" s="38" t="s">
        <v>42</v>
      </c>
      <c r="T24" s="107"/>
      <c r="U24" s="113"/>
    </row>
    <row r="25" spans="2:21" ht="15.6" customHeight="1">
      <c r="B25" s="125"/>
      <c r="C25" s="130" t="s">
        <v>3</v>
      </c>
      <c r="D25" s="100" t="s">
        <v>56</v>
      </c>
      <c r="E25" s="172">
        <v>24000</v>
      </c>
      <c r="F25" s="174" t="s">
        <v>45</v>
      </c>
      <c r="G25" s="184"/>
      <c r="H25" s="57">
        <f t="shared" si="1"/>
        <v>0</v>
      </c>
      <c r="I25" s="38" t="s">
        <v>42</v>
      </c>
      <c r="J25" s="1"/>
      <c r="K25" s="210" t="s">
        <v>92</v>
      </c>
      <c r="L25" s="211"/>
      <c r="M25" s="13">
        <v>18000</v>
      </c>
      <c r="N25" s="55" t="s">
        <v>7</v>
      </c>
      <c r="O25" s="88"/>
      <c r="P25" s="76">
        <f>IF(G39=1,0,T22)</f>
        <v>0</v>
      </c>
      <c r="Q25" s="38" t="s">
        <v>80</v>
      </c>
      <c r="T25" s="107"/>
      <c r="U25" s="113"/>
    </row>
    <row r="26" spans="2:21" ht="15.6" customHeight="1" thickBot="1">
      <c r="B26" s="127"/>
      <c r="C26" s="131"/>
      <c r="D26" s="101" t="s">
        <v>57</v>
      </c>
      <c r="E26" s="173"/>
      <c r="F26" s="175"/>
      <c r="G26" s="185"/>
      <c r="H26" s="31">
        <f t="shared" si="1"/>
        <v>0</v>
      </c>
      <c r="I26" s="40" t="s">
        <v>42</v>
      </c>
      <c r="J26" s="1"/>
      <c r="K26" s="223" t="s">
        <v>32</v>
      </c>
      <c r="L26" s="224"/>
      <c r="M26" s="42">
        <v>10000</v>
      </c>
      <c r="N26" s="69" t="s">
        <v>6</v>
      </c>
      <c r="O26" s="89"/>
      <c r="P26" s="74">
        <f t="shared" si="2"/>
        <v>0</v>
      </c>
      <c r="Q26" s="40" t="s">
        <v>81</v>
      </c>
    </row>
    <row r="27" spans="2:21" ht="15.6" customHeight="1" thickTop="1">
      <c r="B27" s="3"/>
      <c r="C27" s="3"/>
      <c r="D27" s="3"/>
      <c r="E27" s="6"/>
      <c r="F27" s="6"/>
      <c r="G27" s="67" t="s">
        <v>8</v>
      </c>
      <c r="H27" s="8">
        <f>SUM(H17:H26)</f>
        <v>0</v>
      </c>
      <c r="I27" s="9" t="s">
        <v>45</v>
      </c>
      <c r="J27" s="1"/>
      <c r="K27" s="108" t="s">
        <v>96</v>
      </c>
      <c r="L27" s="3"/>
      <c r="M27" s="6"/>
      <c r="N27" s="6"/>
      <c r="O27" s="225" t="s">
        <v>8</v>
      </c>
      <c r="P27" s="8">
        <f>SUM(P21:P26)</f>
        <v>0</v>
      </c>
      <c r="Q27" s="9" t="s">
        <v>61</v>
      </c>
    </row>
    <row r="28" spans="2:21" ht="12.6" customHeight="1">
      <c r="B28" s="2" t="s">
        <v>9</v>
      </c>
      <c r="C28" s="3"/>
      <c r="D28" s="3"/>
      <c r="E28" s="3"/>
      <c r="F28" s="10"/>
      <c r="G28" s="3"/>
      <c r="H28" s="3"/>
      <c r="I28" s="10"/>
      <c r="J28" s="1"/>
      <c r="K28" s="3"/>
      <c r="L28" s="3"/>
      <c r="M28" s="6"/>
      <c r="N28" s="6"/>
      <c r="O28" s="225"/>
      <c r="P28" s="8"/>
      <c r="Q28" s="9"/>
    </row>
    <row r="29" spans="2:21" ht="15.6" customHeight="1" thickBot="1">
      <c r="B29" s="166" t="s">
        <v>0</v>
      </c>
      <c r="C29" s="167"/>
      <c r="D29" s="143"/>
      <c r="E29" s="168" t="s">
        <v>10</v>
      </c>
      <c r="F29" s="169"/>
      <c r="G29" s="94" t="s">
        <v>11</v>
      </c>
      <c r="H29" s="170" t="s">
        <v>1</v>
      </c>
      <c r="I29" s="171"/>
      <c r="J29" s="1"/>
      <c r="K29" s="226" t="s">
        <v>0</v>
      </c>
      <c r="L29" s="220"/>
      <c r="M29" s="219" t="s">
        <v>10</v>
      </c>
      <c r="N29" s="219"/>
      <c r="O29" s="94" t="s">
        <v>11</v>
      </c>
      <c r="P29" s="220" t="s">
        <v>1</v>
      </c>
      <c r="Q29" s="221"/>
    </row>
    <row r="30" spans="2:21" ht="15.6" customHeight="1" thickTop="1" thickBot="1">
      <c r="B30" s="200" t="s">
        <v>12</v>
      </c>
      <c r="C30" s="201"/>
      <c r="D30" s="110" t="s">
        <v>97</v>
      </c>
      <c r="E30" s="70">
        <f>IF(D30="全体改修",100000,50000)</f>
        <v>100000</v>
      </c>
      <c r="F30" s="68" t="s">
        <v>45</v>
      </c>
      <c r="G30" s="87"/>
      <c r="H30" s="70">
        <f>E30*G30</f>
        <v>0</v>
      </c>
      <c r="I30" s="37" t="s">
        <v>61</v>
      </c>
      <c r="J30" s="1"/>
      <c r="K30" s="229" t="s">
        <v>33</v>
      </c>
      <c r="L30" s="230"/>
      <c r="M30" s="48">
        <v>7000</v>
      </c>
      <c r="N30" s="35" t="s">
        <v>6</v>
      </c>
      <c r="O30" s="90"/>
      <c r="P30" s="75">
        <f t="shared" ref="P30" si="3">M30*O30</f>
        <v>0</v>
      </c>
      <c r="Q30" s="49" t="s">
        <v>61</v>
      </c>
    </row>
    <row r="31" spans="2:21" ht="15.6" customHeight="1" thickTop="1">
      <c r="B31" s="198" t="s">
        <v>13</v>
      </c>
      <c r="C31" s="199"/>
      <c r="D31" s="111" t="s">
        <v>97</v>
      </c>
      <c r="E31" s="71">
        <f>IF(D31="全体改修",32000,16000)</f>
        <v>32000</v>
      </c>
      <c r="F31" s="55" t="s">
        <v>60</v>
      </c>
      <c r="G31" s="88"/>
      <c r="H31" s="71">
        <f>E31*G31</f>
        <v>0</v>
      </c>
      <c r="I31" s="38" t="s">
        <v>42</v>
      </c>
      <c r="J31" s="1"/>
      <c r="K31" s="1"/>
      <c r="L31" s="1"/>
      <c r="M31" s="1"/>
      <c r="N31" s="1"/>
      <c r="O31" s="1"/>
      <c r="P31" s="1"/>
      <c r="Q31" s="1"/>
    </row>
    <row r="32" spans="2:21" ht="15.6" customHeight="1" thickBot="1">
      <c r="B32" s="196" t="s">
        <v>14</v>
      </c>
      <c r="C32" s="197"/>
      <c r="D32" s="112" t="s">
        <v>97</v>
      </c>
      <c r="E32" s="74">
        <f>IF(D32="全体改修",60000,30000)</f>
        <v>60000</v>
      </c>
      <c r="F32" s="69" t="s">
        <v>45</v>
      </c>
      <c r="G32" s="89"/>
      <c r="H32" s="72">
        <f>E32*G32</f>
        <v>0</v>
      </c>
      <c r="I32" s="40" t="s">
        <v>42</v>
      </c>
      <c r="J32" s="1"/>
      <c r="K32" s="2" t="s">
        <v>34</v>
      </c>
      <c r="L32" s="3"/>
      <c r="M32" s="3"/>
      <c r="N32" s="11"/>
      <c r="O32" s="3"/>
      <c r="P32" s="3"/>
      <c r="Q32" s="9"/>
    </row>
    <row r="33" spans="2:18" ht="15.6" customHeight="1" thickTop="1" thickBot="1">
      <c r="B33" s="3"/>
      <c r="C33" s="3"/>
      <c r="D33" s="3"/>
      <c r="E33" s="235"/>
      <c r="F33" s="235"/>
      <c r="G33" s="7" t="s">
        <v>8</v>
      </c>
      <c r="H33" s="8">
        <f>SUM(H30:H32)</f>
        <v>0</v>
      </c>
      <c r="I33" s="9" t="s">
        <v>43</v>
      </c>
      <c r="J33" s="1"/>
      <c r="K33" s="226" t="s">
        <v>0</v>
      </c>
      <c r="L33" s="220"/>
      <c r="M33" s="219" t="s">
        <v>10</v>
      </c>
      <c r="N33" s="219"/>
      <c r="O33" s="94" t="s">
        <v>11</v>
      </c>
      <c r="P33" s="220" t="s">
        <v>1</v>
      </c>
      <c r="Q33" s="221"/>
    </row>
    <row r="34" spans="2:18" ht="15.6" customHeight="1" thickTop="1" thickBot="1">
      <c r="B34" s="3"/>
      <c r="C34" s="3"/>
      <c r="D34" s="3"/>
      <c r="E34" s="235"/>
      <c r="F34" s="235"/>
      <c r="G34" s="7"/>
      <c r="H34" s="8"/>
      <c r="I34" s="9"/>
      <c r="J34" s="1"/>
      <c r="K34" s="229" t="s">
        <v>35</v>
      </c>
      <c r="L34" s="230"/>
      <c r="M34" s="48">
        <v>7000</v>
      </c>
      <c r="N34" s="35" t="s">
        <v>6</v>
      </c>
      <c r="O34" s="90"/>
      <c r="P34" s="75">
        <f t="shared" ref="P34" si="4">M34*O34</f>
        <v>0</v>
      </c>
      <c r="Q34" s="49" t="s">
        <v>61</v>
      </c>
    </row>
    <row r="35" spans="2:18" ht="13.5" customHeight="1" thickTop="1">
      <c r="B35" s="2" t="s">
        <v>15</v>
      </c>
      <c r="C35" s="3"/>
      <c r="D35" s="3"/>
      <c r="E35" s="186" t="s">
        <v>2</v>
      </c>
      <c r="F35" s="186"/>
      <c r="G35" s="186"/>
      <c r="H35" s="186"/>
      <c r="I35" s="186"/>
      <c r="J35" s="1"/>
      <c r="K35" s="18" t="s">
        <v>2</v>
      </c>
      <c r="L35" s="18"/>
      <c r="M35" s="18"/>
      <c r="N35" s="19"/>
      <c r="O35" s="18"/>
      <c r="P35" s="18"/>
      <c r="Q35" s="20"/>
    </row>
    <row r="36" spans="2:18" ht="15.6" customHeight="1">
      <c r="B36" s="142" t="s">
        <v>0</v>
      </c>
      <c r="C36" s="187"/>
      <c r="D36" s="143"/>
      <c r="E36" s="154" t="s">
        <v>10</v>
      </c>
      <c r="F36" s="155"/>
      <c r="G36" s="162" t="s">
        <v>11</v>
      </c>
      <c r="H36" s="158" t="s">
        <v>1</v>
      </c>
      <c r="I36" s="159"/>
      <c r="J36" s="1"/>
      <c r="K36" s="2" t="s">
        <v>36</v>
      </c>
      <c r="L36" s="3"/>
      <c r="M36" s="3"/>
      <c r="N36" s="11"/>
      <c r="O36" s="3"/>
      <c r="P36" s="3"/>
      <c r="Q36" s="9"/>
    </row>
    <row r="37" spans="2:18" ht="15.6" customHeight="1" thickBot="1">
      <c r="B37" s="188"/>
      <c r="C37" s="189"/>
      <c r="D37" s="190"/>
      <c r="E37" s="191"/>
      <c r="F37" s="192"/>
      <c r="G37" s="193"/>
      <c r="H37" s="194"/>
      <c r="I37" s="195"/>
      <c r="J37" s="1"/>
      <c r="K37" s="226" t="s">
        <v>0</v>
      </c>
      <c r="L37" s="220"/>
      <c r="M37" s="219" t="s">
        <v>10</v>
      </c>
      <c r="N37" s="219"/>
      <c r="O37" s="94" t="s">
        <v>11</v>
      </c>
      <c r="P37" s="220" t="s">
        <v>1</v>
      </c>
      <c r="Q37" s="221"/>
    </row>
    <row r="38" spans="2:18" ht="15.6" customHeight="1" thickTop="1" thickBot="1">
      <c r="B38" s="202" t="s">
        <v>16</v>
      </c>
      <c r="C38" s="203"/>
      <c r="D38" s="203"/>
      <c r="E38" s="4">
        <v>24000</v>
      </c>
      <c r="F38" s="68" t="s">
        <v>7</v>
      </c>
      <c r="G38" s="87"/>
      <c r="H38" s="70">
        <f>E38*G38</f>
        <v>0</v>
      </c>
      <c r="I38" s="37" t="s">
        <v>61</v>
      </c>
      <c r="J38" s="1"/>
      <c r="K38" s="229" t="s">
        <v>66</v>
      </c>
      <c r="L38" s="230"/>
      <c r="M38" s="48">
        <v>100000</v>
      </c>
      <c r="N38" s="35" t="s">
        <v>7</v>
      </c>
      <c r="O38" s="90"/>
      <c r="P38" s="75">
        <f t="shared" ref="P38" si="5">M38*O38</f>
        <v>0</v>
      </c>
      <c r="Q38" s="49" t="s">
        <v>61</v>
      </c>
    </row>
    <row r="39" spans="2:18" ht="15.6" customHeight="1" thickTop="1">
      <c r="B39" s="204" t="s">
        <v>91</v>
      </c>
      <c r="C39" s="205"/>
      <c r="D39" s="205"/>
      <c r="E39" s="5">
        <v>16000</v>
      </c>
      <c r="F39" s="55" t="s">
        <v>6</v>
      </c>
      <c r="G39" s="88"/>
      <c r="H39" s="76">
        <f>IF(O25=1,0,T23)</f>
        <v>0</v>
      </c>
      <c r="I39" s="38" t="s">
        <v>61</v>
      </c>
      <c r="J39" s="1"/>
      <c r="K39" s="21"/>
      <c r="L39" s="21"/>
      <c r="M39" s="21"/>
      <c r="N39" s="22"/>
      <c r="O39" s="21"/>
      <c r="P39" s="21"/>
      <c r="Q39" s="23"/>
    </row>
    <row r="40" spans="2:18" ht="15.6" customHeight="1">
      <c r="B40" s="204" t="s">
        <v>17</v>
      </c>
      <c r="C40" s="205"/>
      <c r="D40" s="205"/>
      <c r="E40" s="5">
        <v>24000</v>
      </c>
      <c r="F40" s="55" t="s">
        <v>7</v>
      </c>
      <c r="G40" s="88"/>
      <c r="H40" s="73">
        <f>E40*G40</f>
        <v>0</v>
      </c>
      <c r="I40" s="38" t="s">
        <v>43</v>
      </c>
      <c r="J40" s="1"/>
      <c r="K40" s="2" t="s">
        <v>37</v>
      </c>
      <c r="L40" s="3"/>
      <c r="M40" s="3"/>
      <c r="N40" s="11"/>
      <c r="O40" s="3"/>
      <c r="P40" s="3"/>
      <c r="Q40" s="9"/>
    </row>
    <row r="41" spans="2:18" ht="15.6" customHeight="1">
      <c r="B41" s="204" t="s">
        <v>18</v>
      </c>
      <c r="C41" s="205"/>
      <c r="D41" s="205"/>
      <c r="E41" s="5">
        <v>24000</v>
      </c>
      <c r="F41" s="55" t="s">
        <v>7</v>
      </c>
      <c r="G41" s="88"/>
      <c r="H41" s="71">
        <f>E41*G41</f>
        <v>0</v>
      </c>
      <c r="I41" s="38" t="s">
        <v>42</v>
      </c>
      <c r="J41" s="1"/>
      <c r="K41" s="28" t="s">
        <v>82</v>
      </c>
      <c r="L41" s="29"/>
      <c r="M41" s="30"/>
      <c r="N41" s="34"/>
      <c r="O41" s="231">
        <f>IF(E11=T11,0,IF(E11=T12,T14,IF(E11=T13,T14)))</f>
        <v>0</v>
      </c>
      <c r="P41" s="232"/>
      <c r="Q41" s="36"/>
    </row>
    <row r="42" spans="2:18" ht="15.6" customHeight="1" thickBot="1">
      <c r="B42" s="206" t="s">
        <v>19</v>
      </c>
      <c r="C42" s="207"/>
      <c r="D42" s="207"/>
      <c r="E42" s="39">
        <v>4000</v>
      </c>
      <c r="F42" s="69" t="s">
        <v>7</v>
      </c>
      <c r="G42" s="89"/>
      <c r="H42" s="74">
        <f>E42*G42</f>
        <v>0</v>
      </c>
      <c r="I42" s="40" t="s">
        <v>61</v>
      </c>
      <c r="J42" s="1"/>
      <c r="K42" s="227" t="s">
        <v>83</v>
      </c>
      <c r="L42" s="228"/>
      <c r="M42" s="31"/>
      <c r="N42" s="35"/>
      <c r="O42" s="233"/>
      <c r="P42" s="234"/>
      <c r="Q42" s="32" t="s">
        <v>79</v>
      </c>
    </row>
    <row r="43" spans="2:18" ht="15.6" customHeight="1" thickTop="1">
      <c r="B43" s="103" t="s">
        <v>95</v>
      </c>
      <c r="C43" s="3"/>
      <c r="D43" s="3"/>
      <c r="E43" s="6"/>
      <c r="F43" s="6"/>
      <c r="G43" s="7" t="s">
        <v>8</v>
      </c>
      <c r="H43" s="8">
        <f>SUM(H38:H42)</f>
        <v>0</v>
      </c>
      <c r="I43" s="9" t="s">
        <v>78</v>
      </c>
      <c r="J43" s="1"/>
      <c r="K43" s="1"/>
      <c r="L43" s="1"/>
      <c r="M43" s="1"/>
      <c r="N43" s="1"/>
      <c r="O43" s="1"/>
      <c r="P43" s="1"/>
      <c r="Q43" s="1"/>
    </row>
    <row r="44" spans="2:18" ht="15.6" customHeight="1">
      <c r="B44" s="105" t="s">
        <v>93</v>
      </c>
      <c r="C44" s="3"/>
      <c r="D44" s="3"/>
      <c r="E44" s="6"/>
      <c r="F44" s="6"/>
      <c r="G44" s="7"/>
      <c r="H44" s="8"/>
      <c r="I44" s="9"/>
      <c r="J44" s="1"/>
      <c r="K44" s="1"/>
      <c r="L44" s="1"/>
      <c r="M44" s="1"/>
      <c r="N44" s="1"/>
      <c r="O44" s="1"/>
      <c r="P44" s="1"/>
      <c r="Q44" s="1"/>
    </row>
    <row r="45" spans="2:18" ht="18.75">
      <c r="B45" s="105" t="s">
        <v>94</v>
      </c>
    </row>
    <row r="47" spans="2:18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</row>
    <row r="48" spans="2:18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2:18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2:18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</row>
    <row r="51" spans="2:18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</row>
    <row r="52" spans="2:18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</row>
    <row r="53" spans="2:18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</row>
    <row r="54" spans="2:18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</row>
    <row r="55" spans="2:18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</row>
    <row r="56" spans="2:18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</row>
    <row r="57" spans="2:18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</row>
    <row r="58" spans="2:18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</row>
    <row r="59" spans="2:18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</row>
    <row r="60" spans="2:18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</row>
    <row r="61" spans="2:18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</row>
    <row r="62" spans="2:18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</row>
    <row r="63" spans="2:18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</row>
    <row r="64" spans="2:18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</row>
    <row r="65" spans="2:18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</row>
    <row r="66" spans="2:18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</row>
    <row r="67" spans="2:18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</row>
    <row r="68" spans="2:18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</row>
    <row r="69" spans="2:18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</row>
    <row r="70" spans="2:18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</row>
    <row r="71" spans="2:18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</row>
    <row r="72" spans="2:18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</row>
    <row r="73" spans="2:18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</row>
  </sheetData>
  <sheetProtection password="CC09" sheet="1" objects="1" scenarios="1"/>
  <protectedRanges>
    <protectedRange sqref="G17:G26 G30:G32 G38:G42 O8:O12 D30:D32" name="範囲2_1"/>
    <protectedRange sqref="O16 O30 O34 O38 K26:L26 K39:Q39 O41:O42 O21:O26" name="範囲2_3"/>
  </protectedRanges>
  <mergeCells count="85">
    <mergeCell ref="K30:L30"/>
    <mergeCell ref="K33:L33"/>
    <mergeCell ref="M33:N33"/>
    <mergeCell ref="P33:Q33"/>
    <mergeCell ref="E33:F34"/>
    <mergeCell ref="K42:L42"/>
    <mergeCell ref="K34:L34"/>
    <mergeCell ref="K37:L37"/>
    <mergeCell ref="M37:N37"/>
    <mergeCell ref="P37:Q37"/>
    <mergeCell ref="K38:L38"/>
    <mergeCell ref="O41:P42"/>
    <mergeCell ref="K26:L26"/>
    <mergeCell ref="O27:O28"/>
    <mergeCell ref="K29:L29"/>
    <mergeCell ref="M29:N29"/>
    <mergeCell ref="P29:Q29"/>
    <mergeCell ref="N5:Q5"/>
    <mergeCell ref="M15:N15"/>
    <mergeCell ref="P15:Q15"/>
    <mergeCell ref="K16:L16"/>
    <mergeCell ref="K18:L18"/>
    <mergeCell ref="M6:N7"/>
    <mergeCell ref="O6:O7"/>
    <mergeCell ref="K19:L20"/>
    <mergeCell ref="M19:N20"/>
    <mergeCell ref="O19:O20"/>
    <mergeCell ref="P19:Q20"/>
    <mergeCell ref="K15:L15"/>
    <mergeCell ref="K21:L21"/>
    <mergeCell ref="K22:L22"/>
    <mergeCell ref="K23:L23"/>
    <mergeCell ref="K24:L24"/>
    <mergeCell ref="K25:L25"/>
    <mergeCell ref="B38:D38"/>
    <mergeCell ref="B39:D39"/>
    <mergeCell ref="B40:D40"/>
    <mergeCell ref="B41:D41"/>
    <mergeCell ref="B42:D42"/>
    <mergeCell ref="G25:G26"/>
    <mergeCell ref="E35:I35"/>
    <mergeCell ref="B36:D37"/>
    <mergeCell ref="E36:F37"/>
    <mergeCell ref="G36:G37"/>
    <mergeCell ref="H36:I37"/>
    <mergeCell ref="B32:C32"/>
    <mergeCell ref="B31:C31"/>
    <mergeCell ref="B30:C30"/>
    <mergeCell ref="E15:F16"/>
    <mergeCell ref="H15:I16"/>
    <mergeCell ref="G15:G16"/>
    <mergeCell ref="B15:B16"/>
    <mergeCell ref="B29:D29"/>
    <mergeCell ref="C20:D20"/>
    <mergeCell ref="C21:D21"/>
    <mergeCell ref="E29:F29"/>
    <mergeCell ref="H29:I29"/>
    <mergeCell ref="C22:D22"/>
    <mergeCell ref="E25:E26"/>
    <mergeCell ref="F25:F26"/>
    <mergeCell ref="H23:H24"/>
    <mergeCell ref="I23:I24"/>
    <mergeCell ref="F23:F24"/>
    <mergeCell ref="G23:G24"/>
    <mergeCell ref="D5:F6"/>
    <mergeCell ref="B3:D4"/>
    <mergeCell ref="B5:C6"/>
    <mergeCell ref="E3:H4"/>
    <mergeCell ref="G5:I6"/>
    <mergeCell ref="U23:U25"/>
    <mergeCell ref="B7:C7"/>
    <mergeCell ref="E10:I10"/>
    <mergeCell ref="E11:I11"/>
    <mergeCell ref="P6:Q7"/>
    <mergeCell ref="E23:E24"/>
    <mergeCell ref="B17:B19"/>
    <mergeCell ref="B20:B22"/>
    <mergeCell ref="B23:B26"/>
    <mergeCell ref="C23:C24"/>
    <mergeCell ref="C25:C26"/>
    <mergeCell ref="C15:D16"/>
    <mergeCell ref="C17:D17"/>
    <mergeCell ref="C18:D18"/>
    <mergeCell ref="C19:D19"/>
    <mergeCell ref="K6:L7"/>
  </mergeCells>
  <phoneticPr fontId="2"/>
  <dataValidations count="8">
    <dataValidation type="list" allowBlank="1" showInputMessage="1" showErrorMessage="1" sqref="D32">
      <formula1>"全体改修,部分改修"</formula1>
    </dataValidation>
    <dataValidation type="list" allowBlank="1" showInputMessage="1" showErrorMessage="1" sqref="K26:L26">
      <formula1>$X$18:$X$19</formula1>
    </dataValidation>
    <dataValidation type="list" allowBlank="1" showInputMessage="1" showErrorMessage="1" sqref="E11:I11">
      <formula1>$T$10:$T$13</formula1>
    </dataValidation>
    <dataValidation type="list" allowBlank="1" showInputMessage="1" showErrorMessage="1" sqref="E10:I10">
      <formula1>$T$7:$T$9</formula1>
    </dataValidation>
    <dataValidation type="whole" operator="equal" allowBlank="1" showInputMessage="1" showErrorMessage="1" sqref="O8">
      <formula1>1</formula1>
    </dataValidation>
    <dataValidation type="whole" operator="equal" allowBlank="1" showInputMessage="1" showErrorMessage="1" error="1箇所しか対象となりません" sqref="G38:G42 O21:O26 O38 G30:G32">
      <formula1>1</formula1>
    </dataValidation>
    <dataValidation allowBlank="1" showInputMessage="1" showErrorMessage="1" error="1箇所しか対象となりません" sqref="O34 O16 O30"/>
    <dataValidation type="list" allowBlank="1" showInputMessage="1" showErrorMessage="1" sqref="D30:D31">
      <formula1>"全体改修,部分改修"</formula1>
    </dataValidation>
  </dataValidations>
  <pageMargins left="0.7" right="0.7" top="0.75" bottom="0.75" header="0.3" footer="0.3"/>
  <pageSetup paperSize="9" scale="67" orientation="landscape" r:id="rId1"/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全社標準PC</dc:creator>
  <cp:lastModifiedBy>**********</cp:lastModifiedBy>
  <cp:lastPrinted>2019-05-30T07:30:41Z</cp:lastPrinted>
  <dcterms:created xsi:type="dcterms:W3CDTF">2019-04-08T09:19:25Z</dcterms:created>
  <dcterms:modified xsi:type="dcterms:W3CDTF">2019-07-01T08:44:52Z</dcterms:modified>
</cp:coreProperties>
</file>