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202300"/>
  <mc:AlternateContent xmlns:mc="http://schemas.openxmlformats.org/markup-compatibility/2006">
    <mc:Choice Requires="x15">
      <x15ac:absPath xmlns:x15ac="http://schemas.microsoft.com/office/spreadsheetml/2010/11/ac" url="C:\Users\naony\OneDrive\デスクトップ\みらいエコ住宅2026\"/>
    </mc:Choice>
  </mc:AlternateContent>
  <xr:revisionPtr revIDLastSave="0" documentId="13_ncr:1_{8F6B82ED-41B8-469D-AA48-05678F17EF16}" xr6:coauthVersionLast="47" xr6:coauthVersionMax="47" xr10:uidLastSave="{00000000-0000-0000-0000-000000000000}"/>
  <workbookProtection workbookAlgorithmName="SHA-512" workbookHashValue="M1DTBE8yT88WUge8Q6Z4Y5CkNW2KheGViA8SgvdRdIGLmT1CH/HiozaH7rGQyosWiigjKTC4YA75vKooJ54H1g==" workbookSaltValue="6Ig1PA+J/CQfOUWXAAocvw==" workbookSpinCount="100000" lockStructure="1"/>
  <bookViews>
    <workbookView xWindow="-108" yWindow="-108" windowWidth="23256" windowHeight="12456" xr2:uid="{A731B282-4D59-4D84-A0CB-7DF35891AC25}"/>
  </bookViews>
  <sheets>
    <sheet name="補助額計算シート" sheetId="4" r:id="rId1"/>
    <sheet name="設定シート" sheetId="3" state="hidden" r:id="rId2"/>
  </sheets>
  <definedNames>
    <definedName name="_xlnm._FilterDatabase" localSheetId="0" hidden="1">補助額計算シート!#REF!</definedName>
    <definedName name="NO" localSheetId="0">補助額計算シート!#REF!</definedName>
    <definedName name="_xlnm.Print_Area" localSheetId="0">補助額計算シート!$A$1:$U$180</definedName>
    <definedName name="屋根・天井断熱リスト">設定シート!$B$38:$B$42</definedName>
    <definedName name="屋根・天井補助額リスト">設定シート!$C$38:$C$42</definedName>
    <definedName name="外壁断熱リスト">設定シート!$B$34:$B$37</definedName>
    <definedName name="外壁補助額リスト">設定シート!$C$34:$C$37</definedName>
    <definedName name="高効率給湯器リスト">設定シート!$A$49:$A$52</definedName>
    <definedName name="高効率給湯器補助額リスト">設定シート!$B$49:$B$52</definedName>
    <definedName name="床断熱リスト">設定シート!$B$43:$B$46</definedName>
    <definedName name="床補助額リスト">設定シート!$C$43:$C$46</definedName>
    <definedName name="平成3">設定シート!$A$8:$E$8</definedName>
    <definedName name="平成4">設定シート!$A$9:$E$9</definedName>
    <definedName name="問1" localSheetId="0">設定シート!$A$6:$C$6</definedName>
    <definedName name="問2" localSheetId="0">設定シート!$A$7:$C$7</definedName>
    <definedName name="問3">設定シート!$A$8:$I$8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3" l="1" a="1"/>
  <c r="B10" i="3" s="1"/>
  <c r="A10" i="3" a="1"/>
  <c r="A10" i="3" s="1"/>
  <c r="G7" i="3"/>
  <c r="N7" i="3"/>
  <c r="N6" i="3"/>
  <c r="N4" i="3"/>
  <c r="N3" i="3"/>
  <c r="N1" i="3"/>
  <c r="N2" i="3"/>
  <c r="F73" i="4" a="1"/>
  <c r="F73" i="4" s="1"/>
  <c r="I73" i="4" s="1"/>
  <c r="T90" i="4"/>
  <c r="T84" i="4"/>
  <c r="T83" i="4"/>
  <c r="T82" i="4"/>
  <c r="T85" i="4" s="1"/>
  <c r="T78" i="4"/>
  <c r="T77" i="4"/>
  <c r="T76" i="4"/>
  <c r="T75" i="4"/>
  <c r="T71" i="4"/>
  <c r="T70" i="4"/>
  <c r="T69" i="4"/>
  <c r="T68" i="4"/>
  <c r="T67" i="4"/>
  <c r="T66" i="4"/>
  <c r="I116" i="4"/>
  <c r="I113" i="4"/>
  <c r="I111" i="4"/>
  <c r="I110" i="4"/>
  <c r="I109" i="4"/>
  <c r="I108" i="4"/>
  <c r="I107" i="4"/>
  <c r="I106" i="4"/>
  <c r="I105" i="4"/>
  <c r="I104" i="4"/>
  <c r="I103" i="4"/>
  <c r="I102" i="4"/>
  <c r="I99" i="4"/>
  <c r="I97" i="4"/>
  <c r="I96" i="4"/>
  <c r="I95" i="4"/>
  <c r="I94" i="4"/>
  <c r="I92" i="4"/>
  <c r="I91" i="4"/>
  <c r="I90" i="4"/>
  <c r="I89" i="4"/>
  <c r="I88" i="4"/>
  <c r="I84" i="4"/>
  <c r="I83" i="4"/>
  <c r="I82" i="4"/>
  <c r="I81" i="4"/>
  <c r="I80" i="4"/>
  <c r="I79" i="4"/>
  <c r="I78" i="4"/>
  <c r="I74" i="4"/>
  <c r="F68" i="4" a="1"/>
  <c r="F68" i="4" s="1"/>
  <c r="I68" i="4" s="1"/>
  <c r="F67" i="4" a="1"/>
  <c r="F67" i="4" s="1"/>
  <c r="I67" i="4" s="1"/>
  <c r="F66" i="4" a="1"/>
  <c r="F66" i="4" s="1"/>
  <c r="I66" i="4" s="1"/>
  <c r="E1" i="3" a="1"/>
  <c r="E1" i="3" s="1"/>
  <c r="T42" i="4"/>
  <c r="T41" i="4"/>
  <c r="T40" i="4"/>
  <c r="T38" i="4"/>
  <c r="T37" i="4"/>
  <c r="T36" i="4"/>
  <c r="T34" i="4"/>
  <c r="T33" i="4"/>
  <c r="T32" i="4"/>
  <c r="T46" i="4"/>
  <c r="T45" i="4"/>
  <c r="T44" i="4"/>
  <c r="T50" i="4"/>
  <c r="T49" i="4"/>
  <c r="T48" i="4"/>
  <c r="T19" i="4"/>
  <c r="T18" i="4"/>
  <c r="T17" i="4"/>
  <c r="T16" i="4"/>
  <c r="T15" i="4"/>
  <c r="T14" i="4"/>
  <c r="T13" i="4"/>
  <c r="T12" i="4"/>
  <c r="T11" i="4"/>
  <c r="T25" i="4"/>
  <c r="T24" i="4"/>
  <c r="T23" i="4"/>
  <c r="T22" i="4"/>
  <c r="T21" i="4"/>
  <c r="T20" i="4"/>
  <c r="I57" i="4"/>
  <c r="I56" i="4"/>
  <c r="I55" i="4"/>
  <c r="I45" i="4"/>
  <c r="I44" i="4"/>
  <c r="I43" i="4"/>
  <c r="I42" i="4"/>
  <c r="I41" i="4"/>
  <c r="I40" i="4"/>
  <c r="I51" i="4"/>
  <c r="I50" i="4"/>
  <c r="I49" i="4"/>
  <c r="I48" i="4"/>
  <c r="I47" i="4"/>
  <c r="I46" i="4"/>
  <c r="I54" i="4"/>
  <c r="I53" i="4"/>
  <c r="I52" i="4"/>
  <c r="I34" i="4"/>
  <c r="I33" i="4"/>
  <c r="I32" i="4"/>
  <c r="I22" i="4"/>
  <c r="I21" i="4"/>
  <c r="I20" i="4"/>
  <c r="I28" i="4"/>
  <c r="I27" i="4"/>
  <c r="I26" i="4"/>
  <c r="I25" i="4"/>
  <c r="I24" i="4"/>
  <c r="I23" i="4"/>
  <c r="I31" i="4"/>
  <c r="I30" i="4"/>
  <c r="I29" i="4"/>
  <c r="T54" i="4"/>
  <c r="T53" i="4"/>
  <c r="T52" i="4"/>
  <c r="T28" i="4"/>
  <c r="T27" i="4"/>
  <c r="T26" i="4"/>
  <c r="I60" i="4"/>
  <c r="I59" i="4"/>
  <c r="I58" i="4"/>
  <c r="I37" i="4"/>
  <c r="I36" i="4"/>
  <c r="I35" i="4"/>
  <c r="S1" i="4"/>
  <c r="I117" i="4" l="1"/>
  <c r="F13" i="4" a="1"/>
  <c r="F13" i="4" s="1"/>
  <c r="L14" i="3" a="1"/>
  <c r="L14" i="3" s="1"/>
  <c r="I64" i="4" s="1" a="1"/>
  <c r="I64" i="4" s="1"/>
  <c r="L22" i="3" a="1"/>
  <c r="L22" i="3" s="1"/>
  <c r="M18" i="3" a="1"/>
  <c r="M18" i="3" s="1"/>
  <c r="M17" i="3" a="1"/>
  <c r="M17" i="3" s="1"/>
  <c r="M16" i="3" a="1"/>
  <c r="M16" i="3" s="1"/>
  <c r="M15" i="3" a="1"/>
  <c r="M15" i="3" s="1"/>
  <c r="K14" i="3" a="1"/>
  <c r="K14" i="3" s="1"/>
  <c r="K22" i="3" a="1"/>
  <c r="K22" i="3" s="1"/>
  <c r="K18" i="3" a="1"/>
  <c r="K18" i="3" s="1"/>
  <c r="K26" i="3" a="1"/>
  <c r="K26" i="3" s="1"/>
  <c r="L25" i="3" a="1"/>
  <c r="L25" i="3" s="1"/>
  <c r="L20" i="3" a="1"/>
  <c r="L20" i="3" s="1"/>
  <c r="L21" i="3" a="1"/>
  <c r="L21" i="3" s="1"/>
  <c r="L26" i="3" a="1"/>
  <c r="L26" i="3" s="1"/>
  <c r="K17" i="3" a="1"/>
  <c r="K17" i="3" s="1"/>
  <c r="K25" i="3" a="1"/>
  <c r="K25" i="3" s="1"/>
  <c r="K21" i="3" a="1"/>
  <c r="K21" i="3" s="1"/>
  <c r="K24" i="3" a="1"/>
  <c r="K24" i="3" s="1"/>
  <c r="K20" i="3" a="1"/>
  <c r="K20" i="3" s="1"/>
  <c r="K16" i="3" a="1"/>
  <c r="K16" i="3" s="1"/>
  <c r="K15" i="3" a="1"/>
  <c r="K15" i="3" s="1"/>
  <c r="K19" i="3" a="1"/>
  <c r="K19" i="3" s="1"/>
  <c r="K23" i="3" a="1"/>
  <c r="K23" i="3" s="1"/>
  <c r="L18" i="3" a="1"/>
  <c r="L18" i="3" s="1"/>
  <c r="L17" i="3" a="1"/>
  <c r="L17" i="3" s="1"/>
  <c r="L13" i="3" a="1"/>
  <c r="L13" i="3" s="1"/>
  <c r="L12" i="3" a="1"/>
  <c r="L12" i="3" s="1"/>
  <c r="M13" i="3" a="1"/>
  <c r="M13" i="3" s="1"/>
  <c r="M14" i="3" a="1"/>
  <c r="M14" i="3" s="1"/>
  <c r="I71" i="4" s="1" a="1"/>
  <c r="I71" i="4" s="1"/>
  <c r="M11" i="3" a="1"/>
  <c r="M11" i="3" s="1"/>
  <c r="M12" i="3" a="1"/>
  <c r="M12" i="3" s="1"/>
  <c r="K13" i="3" a="1"/>
  <c r="K13" i="3" s="1"/>
  <c r="K11" i="3" a="1"/>
  <c r="K11" i="3" s="1"/>
  <c r="K12" i="3" a="1"/>
  <c r="K12" i="3" s="1"/>
  <c r="T72" i="4"/>
  <c r="T79" i="4"/>
  <c r="I69" i="4"/>
  <c r="I85" i="4"/>
  <c r="I75" i="4"/>
  <c r="T56" i="4"/>
  <c r="G1" i="3" s="1"/>
  <c r="E7" i="4"/>
  <c r="G15" i="4" l="1" a="1"/>
  <c r="G15" i="4" s="1"/>
  <c r="C5" i="4"/>
  <c r="G8"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全社標準PC</author>
  </authors>
  <commentList>
    <comment ref="E66" authorId="0" shapeId="0" xr:uid="{3E8D15EB-30E1-4CFD-B366-D5EEA6FDEA06}">
      <text>
        <r>
          <rPr>
            <sz val="9"/>
            <color indexed="81"/>
            <rFont val="メイリオ"/>
            <family val="3"/>
            <charset val="128"/>
          </rPr>
          <t>断熱性能を
選択してください</t>
        </r>
      </text>
    </comment>
    <comment ref="E67" authorId="0" shapeId="0" xr:uid="{3F2D156A-2A86-4769-8622-FF5AC2BE1143}">
      <text>
        <r>
          <rPr>
            <sz val="9"/>
            <color indexed="81"/>
            <rFont val="メイリオ"/>
            <family val="3"/>
            <charset val="128"/>
          </rPr>
          <t>断熱性能を
選択してください</t>
        </r>
      </text>
    </comment>
    <comment ref="E68" authorId="0" shapeId="0" xr:uid="{E99520D3-A9EA-401B-9A7B-AACAE72C9385}">
      <text>
        <r>
          <rPr>
            <sz val="9"/>
            <color indexed="81"/>
            <rFont val="メイリオ"/>
            <family val="3"/>
            <charset val="128"/>
          </rPr>
          <t>断熱性能を
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<sst xmlns="http://schemas.openxmlformats.org/spreadsheetml/2006/main" count="786" uniqueCount="178">
  <si>
    <t>赤枠内を選択・記入いただくと、獲得予定補助金額を算出できます。</t>
    <rPh sb="0" eb="1">
      <t>アカ</t>
    </rPh>
    <rPh sb="1" eb="2">
      <t>ワク</t>
    </rPh>
    <rPh sb="2" eb="3">
      <t>ナイ</t>
    </rPh>
    <rPh sb="4" eb="6">
      <t>センタク</t>
    </rPh>
    <rPh sb="7" eb="9">
      <t>キニュウ</t>
    </rPh>
    <rPh sb="15" eb="17">
      <t>カクトク</t>
    </rPh>
    <rPh sb="17" eb="19">
      <t>ヨテイ</t>
    </rPh>
    <rPh sb="19" eb="21">
      <t>ホジョ</t>
    </rPh>
    <rPh sb="21" eb="23">
      <t>キンガク</t>
    </rPh>
    <rPh sb="24" eb="26">
      <t>サンシュツ</t>
    </rPh>
    <phoneticPr fontId="4"/>
  </si>
  <si>
    <t>様邸</t>
    <rPh sb="0" eb="1">
      <t>サマ</t>
    </rPh>
    <rPh sb="1" eb="2">
      <t>テイ</t>
    </rPh>
    <phoneticPr fontId="4"/>
  </si>
  <si>
    <t>の補助額は</t>
    <rPh sb="1" eb="3">
      <t>ホジョ</t>
    </rPh>
    <rPh sb="3" eb="4">
      <t>ガク</t>
    </rPh>
    <phoneticPr fontId="4"/>
  </si>
  <si>
    <t>円です</t>
    <rPh sb="0" eb="1">
      <t>エン</t>
    </rPh>
    <phoneticPr fontId="4"/>
  </si>
  <si>
    <t>防犯性の向上に資する開口部の改修</t>
  </si>
  <si>
    <t>補助額</t>
    <phoneticPr fontId="15"/>
  </si>
  <si>
    <t>箇所数</t>
    <rPh sb="0" eb="2">
      <t>カショ</t>
    </rPh>
    <rPh sb="2" eb="3">
      <t>スウ</t>
    </rPh>
    <phoneticPr fontId="15"/>
  </si>
  <si>
    <t>小計</t>
    <rPh sb="0" eb="2">
      <t>ショウケイ</t>
    </rPh>
    <phoneticPr fontId="15"/>
  </si>
  <si>
    <t>（上限は</t>
    <rPh sb="1" eb="3">
      <t>ジョウゲン</t>
    </rPh>
    <phoneticPr fontId="4"/>
  </si>
  <si>
    <t>円です）</t>
    <rPh sb="0" eb="1">
      <t>エン</t>
    </rPh>
    <phoneticPr fontId="4"/>
  </si>
  <si>
    <t>外窓交換
（１箇所あたり）</t>
    <rPh sb="0" eb="1">
      <t>ソト</t>
    </rPh>
    <rPh sb="1" eb="2">
      <t>マド</t>
    </rPh>
    <rPh sb="2" eb="4">
      <t>コウカン</t>
    </rPh>
    <phoneticPr fontId="4"/>
  </si>
  <si>
    <t>大</t>
    <rPh sb="0" eb="1">
      <t>ダイ</t>
    </rPh>
    <phoneticPr fontId="15"/>
  </si>
  <si>
    <t>(2.8㎡以上)</t>
  </si>
  <si>
    <t>円</t>
  </si>
  <si>
    <t>中</t>
    <rPh sb="0" eb="1">
      <t>チュウ</t>
    </rPh>
    <phoneticPr fontId="15"/>
  </si>
  <si>
    <t>(1.6㎡以上2.8㎡未満)</t>
  </si>
  <si>
    <t>小</t>
    <rPh sb="0" eb="1">
      <t>ショウ</t>
    </rPh>
    <phoneticPr fontId="15"/>
  </si>
  <si>
    <t>(0.2㎡以上1.6㎡未満)</t>
  </si>
  <si>
    <r>
      <t xml:space="preserve">ドア交換
</t>
    </r>
    <r>
      <rPr>
        <sz val="6"/>
        <rFont val="メイリオ"/>
        <family val="3"/>
        <charset val="128"/>
      </rPr>
      <t>（１箇所あたり）</t>
    </r>
    <rPh sb="2" eb="4">
      <t>コウカン</t>
    </rPh>
    <rPh sb="7" eb="9">
      <t>カショ</t>
    </rPh>
    <phoneticPr fontId="15"/>
  </si>
  <si>
    <t>(開戸：1.8㎡以上)</t>
    <phoneticPr fontId="4"/>
  </si>
  <si>
    <t>(引戸：3.0㎡以上)</t>
    <phoneticPr fontId="4"/>
  </si>
  <si>
    <t/>
  </si>
  <si>
    <t>対象工事</t>
    <rPh sb="0" eb="2">
      <t>タイショウ</t>
    </rPh>
    <rPh sb="2" eb="4">
      <t>コウジ</t>
    </rPh>
    <phoneticPr fontId="15"/>
  </si>
  <si>
    <t>箇所数</t>
    <phoneticPr fontId="15"/>
  </si>
  <si>
    <t>(開戸：1.0㎡以上1.8㎡未満)</t>
    <rPh sb="1" eb="2">
      <t>ヒラ</t>
    </rPh>
    <rPh sb="2" eb="3">
      <t>ド</t>
    </rPh>
    <rPh sb="8" eb="10">
      <t>イジョウ</t>
    </rPh>
    <rPh sb="14" eb="16">
      <t>ミマン</t>
    </rPh>
    <phoneticPr fontId="15"/>
  </si>
  <si>
    <t>(引戸：1.0㎡以上3.0㎡未満)</t>
    <rPh sb="1" eb="3">
      <t>ヒキド</t>
    </rPh>
    <rPh sb="8" eb="10">
      <t>イジョウ</t>
    </rPh>
    <rPh sb="14" eb="16">
      <t>ミマン</t>
    </rPh>
    <phoneticPr fontId="15"/>
  </si>
  <si>
    <t>(0.8㎡以上1.4㎡未満)</t>
  </si>
  <si>
    <t>生活騒音への配慮に資する開口部の改修</t>
  </si>
  <si>
    <t>(0.1㎡以上0.8㎡未満)</t>
  </si>
  <si>
    <r>
      <t xml:space="preserve">ガラス交換
</t>
    </r>
    <r>
      <rPr>
        <sz val="6"/>
        <rFont val="メイリオ"/>
        <family val="3"/>
        <charset val="128"/>
      </rPr>
      <t>（１枚あたり）</t>
    </r>
    <rPh sb="3" eb="5">
      <t>コウカン</t>
    </rPh>
    <rPh sb="8" eb="9">
      <t>マイ</t>
    </rPh>
    <phoneticPr fontId="15"/>
  </si>
  <si>
    <t>(1.4㎡以上)</t>
  </si>
  <si>
    <r>
      <t xml:space="preserve">内窓設置
</t>
    </r>
    <r>
      <rPr>
        <sz val="6"/>
        <rFont val="メイリオ"/>
        <family val="3"/>
        <charset val="128"/>
      </rPr>
      <t>（１箇所あたり）</t>
    </r>
    <rPh sb="0" eb="1">
      <t>ウチ</t>
    </rPh>
    <rPh sb="1" eb="2">
      <t>マド</t>
    </rPh>
    <rPh sb="2" eb="4">
      <t>セッチ</t>
    </rPh>
    <rPh sb="7" eb="9">
      <t>カショ</t>
    </rPh>
    <phoneticPr fontId="15"/>
  </si>
  <si>
    <r>
      <t xml:space="preserve">外窓交換
</t>
    </r>
    <r>
      <rPr>
        <sz val="6"/>
        <rFont val="メイリオ"/>
        <family val="3"/>
        <charset val="128"/>
      </rPr>
      <t>（１箇所あたり）</t>
    </r>
    <rPh sb="0" eb="1">
      <t>ソト</t>
    </rPh>
    <rPh sb="1" eb="2">
      <t>マド</t>
    </rPh>
    <rPh sb="2" eb="4">
      <t>コウカン</t>
    </rPh>
    <rPh sb="7" eb="9">
      <t>カショ</t>
    </rPh>
    <phoneticPr fontId="15"/>
  </si>
  <si>
    <t>※ガラス交換は箇所数ではなく交換するガラスの枚数を乗じて算出</t>
    <rPh sb="4" eb="6">
      <t>コウカン</t>
    </rPh>
    <rPh sb="7" eb="10">
      <t>カショスウ</t>
    </rPh>
    <rPh sb="14" eb="16">
      <t>コウカン</t>
    </rPh>
    <rPh sb="22" eb="24">
      <t>マイスウ</t>
    </rPh>
    <rPh sb="25" eb="26">
      <t>ジョウ</t>
    </rPh>
    <rPh sb="28" eb="30">
      <t>サンシュツ</t>
    </rPh>
    <phoneticPr fontId="4"/>
  </si>
  <si>
    <t>合計</t>
    <rPh sb="0" eb="2">
      <t>ゴウケイ</t>
    </rPh>
    <phoneticPr fontId="15"/>
  </si>
  <si>
    <t>キッチンセットの交換を伴う対面化改修</t>
    <phoneticPr fontId="4"/>
  </si>
  <si>
    <t>外壁</t>
    <rPh sb="0" eb="2">
      <t>ガイヘキ</t>
    </rPh>
    <phoneticPr fontId="15"/>
  </si>
  <si>
    <t>円/戸</t>
    <rPh sb="2" eb="3">
      <t>ト</t>
    </rPh>
    <phoneticPr fontId="4"/>
  </si>
  <si>
    <t>屋根・天井</t>
    <rPh sb="0" eb="2">
      <t>ヤネ</t>
    </rPh>
    <rPh sb="3" eb="5">
      <t>テンジョウ</t>
    </rPh>
    <phoneticPr fontId="15"/>
  </si>
  <si>
    <t>床</t>
    <rPh sb="0" eb="1">
      <t>ユカ</t>
    </rPh>
    <phoneticPr fontId="15"/>
  </si>
  <si>
    <t>対象工事</t>
    <phoneticPr fontId="15"/>
  </si>
  <si>
    <t>太陽熱利用システム</t>
    <rPh sb="0" eb="3">
      <t>タイヨウネツ</t>
    </rPh>
    <rPh sb="3" eb="5">
      <t>リヨウ</t>
    </rPh>
    <phoneticPr fontId="15"/>
  </si>
  <si>
    <t>円/戸</t>
    <rPh sb="2" eb="3">
      <t>コ</t>
    </rPh>
    <phoneticPr fontId="4"/>
  </si>
  <si>
    <t>節水型トイレ</t>
    <rPh sb="0" eb="2">
      <t>セッスイ</t>
    </rPh>
    <rPh sb="2" eb="3">
      <t>ガタ</t>
    </rPh>
    <phoneticPr fontId="15"/>
  </si>
  <si>
    <t>掃除しやすい機能を有するもの</t>
    <phoneticPr fontId="4"/>
  </si>
  <si>
    <t>それ以外</t>
    <rPh sb="2" eb="4">
      <t>イガイ</t>
    </rPh>
    <phoneticPr fontId="4"/>
  </si>
  <si>
    <t>高断熱浴槽</t>
    <rPh sb="0" eb="3">
      <t>コウダンネツ</t>
    </rPh>
    <rPh sb="3" eb="5">
      <t>ヨクソウ</t>
    </rPh>
    <phoneticPr fontId="15"/>
  </si>
  <si>
    <t>節湯水栓</t>
    <rPh sb="0" eb="1">
      <t>セツ</t>
    </rPh>
    <rPh sb="1" eb="2">
      <t>ユ</t>
    </rPh>
    <rPh sb="2" eb="3">
      <t>ミズ</t>
    </rPh>
    <rPh sb="3" eb="4">
      <t>セン</t>
    </rPh>
    <phoneticPr fontId="15"/>
  </si>
  <si>
    <t>円</t>
    <phoneticPr fontId="15"/>
  </si>
  <si>
    <t>蓄電池</t>
    <rPh sb="0" eb="3">
      <t>チクデンチ</t>
    </rPh>
    <phoneticPr fontId="15"/>
  </si>
  <si>
    <t>手すりの設置</t>
    <rPh sb="0" eb="1">
      <t>テ</t>
    </rPh>
    <rPh sb="4" eb="6">
      <t>セッチ</t>
    </rPh>
    <phoneticPr fontId="15"/>
  </si>
  <si>
    <t>段差解消</t>
    <rPh sb="0" eb="2">
      <t>ダンサ</t>
    </rPh>
    <rPh sb="2" eb="4">
      <t>カイショウ</t>
    </rPh>
    <phoneticPr fontId="15"/>
  </si>
  <si>
    <t>円/戸</t>
  </si>
  <si>
    <r>
      <t>廊下幅等の拡張</t>
    </r>
    <r>
      <rPr>
        <sz val="6"/>
        <rFont val="メイリオ"/>
        <family val="3"/>
        <charset val="128"/>
      </rPr>
      <t xml:space="preserve"> （750㎜以上　浴室入口は600㎜以上）</t>
    </r>
    <rPh sb="0" eb="2">
      <t>ロウカ</t>
    </rPh>
    <rPh sb="2" eb="4">
      <t>ハバナド</t>
    </rPh>
    <rPh sb="5" eb="7">
      <t>カクチョウ</t>
    </rPh>
    <phoneticPr fontId="15"/>
  </si>
  <si>
    <t>家事負担軽減に資する住宅設備の種類</t>
    <rPh sb="0" eb="2">
      <t>カジ</t>
    </rPh>
    <rPh sb="2" eb="4">
      <t>フタン</t>
    </rPh>
    <rPh sb="4" eb="6">
      <t>ケイゲン</t>
    </rPh>
    <rPh sb="7" eb="8">
      <t>シ</t>
    </rPh>
    <rPh sb="10" eb="12">
      <t>ジュウタク</t>
    </rPh>
    <rPh sb="12" eb="14">
      <t>セツビ</t>
    </rPh>
    <rPh sb="15" eb="17">
      <t>シュルイ</t>
    </rPh>
    <phoneticPr fontId="15"/>
  </si>
  <si>
    <r>
      <t>衝撃緩和畳の設置</t>
    </r>
    <r>
      <rPr>
        <sz val="6"/>
        <rFont val="メイリオ"/>
        <family val="3"/>
        <charset val="128"/>
      </rPr>
      <t xml:space="preserve"> （4.5帖以上）</t>
    </r>
    <phoneticPr fontId="15"/>
  </si>
  <si>
    <t>ビルトン食器洗機</t>
    <rPh sb="4" eb="6">
      <t>ショッキ</t>
    </rPh>
    <rPh sb="6" eb="7">
      <t>アラ</t>
    </rPh>
    <rPh sb="7" eb="8">
      <t>キ</t>
    </rPh>
    <phoneticPr fontId="15"/>
  </si>
  <si>
    <t>掃除しやすいレンジフード※</t>
    <rPh sb="0" eb="2">
      <t>ソウジ</t>
    </rPh>
    <phoneticPr fontId="15"/>
  </si>
  <si>
    <t>ビルトイン自動調理対応コンロ※</t>
    <rPh sb="5" eb="7">
      <t>ジドウ</t>
    </rPh>
    <rPh sb="7" eb="9">
      <t>チョウリ</t>
    </rPh>
    <rPh sb="9" eb="11">
      <t>タイオウ</t>
    </rPh>
    <phoneticPr fontId="15"/>
  </si>
  <si>
    <t>浴室乾燥機</t>
    <rPh sb="0" eb="2">
      <t>ヨクシツ</t>
    </rPh>
    <rPh sb="2" eb="5">
      <t>カンソウキ</t>
    </rPh>
    <phoneticPr fontId="15"/>
  </si>
  <si>
    <t>宅配ボックス（住戸専用）</t>
    <rPh sb="0" eb="2">
      <t>タクハイ</t>
    </rPh>
    <rPh sb="7" eb="8">
      <t>ジュウ</t>
    </rPh>
    <rPh sb="8" eb="9">
      <t>コ</t>
    </rPh>
    <rPh sb="9" eb="11">
      <t>センヨウ</t>
    </rPh>
    <phoneticPr fontId="15"/>
  </si>
  <si>
    <t>※「キッチンセットの交換を伴う対面化改修」で補助金が交付される場合、補助の対象にはなりません。</t>
    <phoneticPr fontId="4"/>
  </si>
  <si>
    <t>2.2kW以下</t>
    <rPh sb="5" eb="7">
      <t>イカ</t>
    </rPh>
    <phoneticPr fontId="15"/>
  </si>
  <si>
    <t>※開口部の断熱改修は先進的窓リノベ2025事業、高効率給湯機は給湯省エネ2025事業の利用の方が</t>
    <rPh sb="1" eb="4">
      <t>カイコウブ</t>
    </rPh>
    <rPh sb="5" eb="9">
      <t>ダンネツカイシュウ</t>
    </rPh>
    <rPh sb="10" eb="13">
      <t>センシンテキ</t>
    </rPh>
    <rPh sb="13" eb="14">
      <t>マド</t>
    </rPh>
    <rPh sb="21" eb="23">
      <t>ジギョウ</t>
    </rPh>
    <rPh sb="24" eb="30">
      <t>コウコウリツキュウトウキ</t>
    </rPh>
    <rPh sb="31" eb="34">
      <t>キュウトウショウ</t>
    </rPh>
    <rPh sb="40" eb="42">
      <t>ジギョウ</t>
    </rPh>
    <rPh sb="43" eb="45">
      <t>リヨウ</t>
    </rPh>
    <rPh sb="46" eb="47">
      <t>カタ</t>
    </rPh>
    <phoneticPr fontId="4"/>
  </si>
  <si>
    <t>リフォーム瑕疵保険への加入</t>
    <rPh sb="5" eb="7">
      <t>カシ</t>
    </rPh>
    <rPh sb="7" eb="9">
      <t>ホケン</t>
    </rPh>
    <rPh sb="11" eb="13">
      <t>カニュウ</t>
    </rPh>
    <phoneticPr fontId="15"/>
  </si>
  <si>
    <t>みらいエコ住宅2026事業（リフォーム）補助額計算シート</t>
    <rPh sb="20" eb="22">
      <t>ホジョ</t>
    </rPh>
    <rPh sb="22" eb="23">
      <t>ガク</t>
    </rPh>
    <rPh sb="23" eb="25">
      <t>ケイサン</t>
    </rPh>
    <phoneticPr fontId="2"/>
  </si>
  <si>
    <t>※合計補助額の対象可否は、申請前に契約会社様・みらいエコ住宅2026事業事務局等でご確認ください。</t>
    <rPh sb="1" eb="3">
      <t>ゴウケイ</t>
    </rPh>
    <rPh sb="3" eb="5">
      <t>ホジョ</t>
    </rPh>
    <rPh sb="5" eb="6">
      <t>ガク</t>
    </rPh>
    <rPh sb="36" eb="39">
      <t>ジムキョク</t>
    </rPh>
    <phoneticPr fontId="4"/>
  </si>
  <si>
    <t>選択してください</t>
    <rPh sb="0" eb="2">
      <t>センタク</t>
    </rPh>
    <phoneticPr fontId="4"/>
  </si>
  <si>
    <t>④エコ住宅設備の設置</t>
    <rPh sb="3" eb="5">
      <t>ジュウタク</t>
    </rPh>
    <rPh sb="5" eb="7">
      <t>セツビ</t>
    </rPh>
    <rPh sb="8" eb="10">
      <t>セッチ</t>
    </rPh>
    <phoneticPr fontId="15"/>
  </si>
  <si>
    <t>高効率エアコン</t>
    <rPh sb="0" eb="3">
      <t>コウコウリツ</t>
    </rPh>
    <phoneticPr fontId="15"/>
  </si>
  <si>
    <t>⑤子育て対応改修</t>
    <rPh sb="1" eb="3">
      <t>コソダ</t>
    </rPh>
    <rPh sb="4" eb="6">
      <t>タイオウ</t>
    </rPh>
    <rPh sb="6" eb="8">
      <t>カイシュウ</t>
    </rPh>
    <phoneticPr fontId="15"/>
  </si>
  <si>
    <t>⑦バリアフリー改修</t>
    <rPh sb="7" eb="9">
      <t>カイシュウ</t>
    </rPh>
    <phoneticPr fontId="15"/>
  </si>
  <si>
    <t>⑧空気清浄機能・換気機能付きエアコンの設置</t>
    <phoneticPr fontId="15"/>
  </si>
  <si>
    <t>⑨リフォーム工事瑕疵保険への加入</t>
    <rPh sb="6" eb="8">
      <t>コウジ</t>
    </rPh>
    <rPh sb="8" eb="10">
      <t>カシ</t>
    </rPh>
    <rPh sb="10" eb="12">
      <t>ホケン</t>
    </rPh>
    <rPh sb="14" eb="16">
      <t>カニュウ</t>
    </rPh>
    <phoneticPr fontId="4"/>
  </si>
  <si>
    <t>第一種換気設備</t>
    <rPh sb="0" eb="3">
      <t>ダイイッシュ</t>
    </rPh>
    <rPh sb="3" eb="5">
      <t>カンキ</t>
    </rPh>
    <rPh sb="5" eb="7">
      <t>セツビ</t>
    </rPh>
    <phoneticPr fontId="15"/>
  </si>
  <si>
    <t>C</t>
    <phoneticPr fontId="4"/>
  </si>
  <si>
    <t>「義務基準」相当に引き上げる工事</t>
    <phoneticPr fontId="4"/>
  </si>
  <si>
    <t>「次世代省エネ基準」相当に引き上げる工事</t>
    <phoneticPr fontId="4"/>
  </si>
  <si>
    <t>新築時期が平成3年以前の住宅</t>
    <phoneticPr fontId="4"/>
  </si>
  <si>
    <t>新築時期が平成4年～28年の住宅</t>
    <phoneticPr fontId="4"/>
  </si>
  <si>
    <t>Q1.リフォームによって向上させる住宅性能をお選びください⇒</t>
    <phoneticPr fontId="4"/>
  </si>
  <si>
    <t>Q2.リフォーム物件の新築時の建築時期をお選びください⇒</t>
    <phoneticPr fontId="4"/>
  </si>
  <si>
    <t>m3</t>
    <phoneticPr fontId="15"/>
  </si>
  <si>
    <t>円/m3</t>
    <phoneticPr fontId="4"/>
  </si>
  <si>
    <t>＊外壁、屋根・天井又は床の部位ごとに、最低使用量以上の断熱材を使用する必要があります</t>
    <phoneticPr fontId="4"/>
  </si>
  <si>
    <t>　計算シートでは判断できないので、ご注意ください。</t>
    <phoneticPr fontId="4"/>
  </si>
  <si>
    <t>円/箇所</t>
    <rPh sb="0" eb="1">
      <t>エン</t>
    </rPh>
    <rPh sb="2" eb="4">
      <t>カショ</t>
    </rPh>
    <phoneticPr fontId="4"/>
  </si>
  <si>
    <t>※戸建住宅用の補助額計算シートとなります。</t>
    <phoneticPr fontId="4"/>
  </si>
  <si>
    <t>※平成28年（2016年）以前に新築された住宅が対象となります（例外あり）</t>
    <phoneticPr fontId="4"/>
  </si>
  <si>
    <t>円/箇所</t>
    <rPh sb="2" eb="4">
      <t>カショ</t>
    </rPh>
    <phoneticPr fontId="4"/>
  </si>
  <si>
    <t>円/箇所</t>
    <phoneticPr fontId="4"/>
  </si>
  <si>
    <r>
      <t>①開口部の断熱改修工事</t>
    </r>
    <r>
      <rPr>
        <b/>
        <sz val="8"/>
        <color rgb="FFFF0000"/>
        <rFont val="メイリオ"/>
        <family val="3"/>
        <charset val="128"/>
      </rPr>
      <t>（トリガールームにおいて要件化工事必須）</t>
    </r>
    <rPh sb="1" eb="4">
      <t>カイコウブ</t>
    </rPh>
    <rPh sb="5" eb="7">
      <t>ダンネツ</t>
    </rPh>
    <rPh sb="7" eb="9">
      <t>カイシュウ</t>
    </rPh>
    <rPh sb="9" eb="11">
      <t>コウジ</t>
    </rPh>
    <rPh sb="23" eb="25">
      <t>ヨウケン</t>
    </rPh>
    <rPh sb="25" eb="26">
      <t>カ</t>
    </rPh>
    <rPh sb="26" eb="28">
      <t>コウジ</t>
    </rPh>
    <rPh sb="28" eb="30">
      <t>ヒッス</t>
    </rPh>
    <phoneticPr fontId="15"/>
  </si>
  <si>
    <r>
      <rPr>
        <b/>
        <sz val="9"/>
        <rFont val="メイリオ"/>
        <family val="3"/>
        <charset val="128"/>
      </rPr>
      <t>③特定エコ住宅設備</t>
    </r>
    <r>
      <rPr>
        <b/>
        <sz val="8"/>
        <color rgb="FFFF0000"/>
        <rFont val="メイリオ"/>
        <family val="3"/>
        <charset val="128"/>
      </rPr>
      <t>（リフォームによって向上させる住宅性能が、義務基準の場合は選択必須）</t>
    </r>
    <rPh sb="1" eb="3">
      <t>トクテイ</t>
    </rPh>
    <rPh sb="5" eb="7">
      <t>ジュウタク</t>
    </rPh>
    <rPh sb="7" eb="9">
      <t>セツビ</t>
    </rPh>
    <phoneticPr fontId="15"/>
  </si>
  <si>
    <t>補正予算案の閣議決定日（令和７年11月28日）以降に、工事着手したものに限る</t>
    <rPh sb="36" eb="37">
      <t>カギ</t>
    </rPh>
    <phoneticPr fontId="4"/>
  </si>
  <si>
    <t>P</t>
  </si>
  <si>
    <t>S</t>
  </si>
  <si>
    <t>A</t>
  </si>
  <si>
    <t>B</t>
  </si>
  <si>
    <t>C</t>
  </si>
  <si>
    <t>大きさ</t>
    <rPh sb="0" eb="1">
      <t>オオ</t>
    </rPh>
    <phoneticPr fontId="15"/>
  </si>
  <si>
    <r>
      <t xml:space="preserve">ガラス交換※
</t>
    </r>
    <r>
      <rPr>
        <sz val="6"/>
        <rFont val="メイリオ"/>
        <family val="3"/>
        <charset val="128"/>
      </rPr>
      <t>（１枚あたり）</t>
    </r>
    <rPh sb="3" eb="5">
      <t>コウカン</t>
    </rPh>
    <rPh sb="9" eb="10">
      <t>マイ</t>
    </rPh>
    <phoneticPr fontId="15"/>
  </si>
  <si>
    <t>(1.4㎡以上)</t>
    <phoneticPr fontId="4"/>
  </si>
  <si>
    <t>断熱性能</t>
    <phoneticPr fontId="4"/>
  </si>
  <si>
    <t>外壁</t>
    <rPh sb="0" eb="2">
      <t>ガイヘキ</t>
    </rPh>
    <phoneticPr fontId="4"/>
  </si>
  <si>
    <t>F</t>
    <phoneticPr fontId="4"/>
  </si>
  <si>
    <t>E</t>
  </si>
  <si>
    <t>E</t>
    <phoneticPr fontId="4"/>
  </si>
  <si>
    <t>D</t>
  </si>
  <si>
    <t>D</t>
    <phoneticPr fontId="4"/>
  </si>
  <si>
    <t>C,B,A-2,A-1</t>
    <phoneticPr fontId="4"/>
  </si>
  <si>
    <t>屋根・天井</t>
    <rPh sb="0" eb="2">
      <t>ヤネ</t>
    </rPh>
    <rPh sb="3" eb="5">
      <t>テンジョウ</t>
    </rPh>
    <phoneticPr fontId="4"/>
  </si>
  <si>
    <t>B,A-2,A-1</t>
    <phoneticPr fontId="4"/>
  </si>
  <si>
    <t>床</t>
    <rPh sb="0" eb="1">
      <t>ユカ</t>
    </rPh>
    <phoneticPr fontId="4"/>
  </si>
  <si>
    <t>部位</t>
    <rPh sb="0" eb="2">
      <t>ブイ</t>
    </rPh>
    <phoneticPr fontId="4"/>
  </si>
  <si>
    <t>断熱性能</t>
    <rPh sb="0" eb="4">
      <t>ダンネツセイノウ</t>
    </rPh>
    <phoneticPr fontId="4"/>
  </si>
  <si>
    <t>補助額</t>
    <rPh sb="0" eb="3">
      <t>ホジョガク</t>
    </rPh>
    <phoneticPr fontId="4"/>
  </si>
  <si>
    <t>S</t>
    <phoneticPr fontId="4"/>
  </si>
  <si>
    <t>A</t>
    <phoneticPr fontId="4"/>
  </si>
  <si>
    <t>P</t>
    <phoneticPr fontId="4"/>
  </si>
  <si>
    <t>B</t>
    <phoneticPr fontId="4"/>
  </si>
  <si>
    <t>Y</t>
  </si>
  <si>
    <t>Y</t>
    <phoneticPr fontId="4"/>
  </si>
  <si>
    <t>Z</t>
  </si>
  <si>
    <t>Z</t>
    <phoneticPr fontId="4"/>
  </si>
  <si>
    <t>※補助対象事業：Ｐ・Ｓ・Ａ（内窓除く）先進的窓リノベです（みらいエコ住宅の補助対象外）</t>
    <rPh sb="1" eb="3">
      <t>ホジョ</t>
    </rPh>
    <rPh sb="3" eb="5">
      <t>タイショウ</t>
    </rPh>
    <rPh sb="5" eb="7">
      <t>ジギョウ</t>
    </rPh>
    <rPh sb="14" eb="15">
      <t>ウチ</t>
    </rPh>
    <rPh sb="15" eb="16">
      <t>マド</t>
    </rPh>
    <rPh sb="16" eb="17">
      <t>ノゾ</t>
    </rPh>
    <rPh sb="19" eb="22">
      <t>センシンテキ</t>
    </rPh>
    <rPh sb="22" eb="23">
      <t>マド</t>
    </rPh>
    <rPh sb="34" eb="36">
      <t>ジュウタク</t>
    </rPh>
    <rPh sb="37" eb="39">
      <t>ホジョ</t>
    </rPh>
    <rPh sb="39" eb="41">
      <t>タイショウ</t>
    </rPh>
    <rPh sb="41" eb="42">
      <t>ガイ</t>
    </rPh>
    <phoneticPr fontId="4"/>
  </si>
  <si>
    <t>　要件化工事対象外：Ｄ・Ｅ（補助対象工事）</t>
    <phoneticPr fontId="4"/>
  </si>
  <si>
    <t>円</t>
    <phoneticPr fontId="4"/>
  </si>
  <si>
    <r>
      <t>②躯体の断熱改修工事</t>
    </r>
    <r>
      <rPr>
        <b/>
        <sz val="8"/>
        <color rgb="FFFF0000"/>
        <rFont val="メイリオ"/>
        <family val="3"/>
        <charset val="128"/>
      </rPr>
      <t>（開口部の断熱工事等の条件によりトリガールーム要件化工事必須）</t>
    </r>
    <rPh sb="1" eb="3">
      <t>クタイ</t>
    </rPh>
    <rPh sb="4" eb="6">
      <t>ダンネツ</t>
    </rPh>
    <rPh sb="6" eb="8">
      <t>カイシュウ</t>
    </rPh>
    <rPh sb="8" eb="10">
      <t>コウジ</t>
    </rPh>
    <phoneticPr fontId="15"/>
  </si>
  <si>
    <t>3.6kW超</t>
    <phoneticPr fontId="15"/>
  </si>
  <si>
    <t>2.2kW超～3.6kW以下</t>
    <rPh sb="5" eb="6">
      <t>チョウ</t>
    </rPh>
    <phoneticPr fontId="15"/>
  </si>
  <si>
    <t>高効率給湯器</t>
  </si>
  <si>
    <t>ヒートポンプ給湯機（エコキュート）</t>
    <phoneticPr fontId="4"/>
  </si>
  <si>
    <t>潜熱回収型ガス給湯器（エコジョーズ）</t>
    <phoneticPr fontId="4"/>
  </si>
  <si>
    <t>潜熱回収型石油給湯機（エコフィール）</t>
    <phoneticPr fontId="4"/>
  </si>
  <si>
    <t>Q3.工事の組み合わせパターンをお選びください⇒</t>
    <rPh sb="3" eb="5">
      <t>コウジ</t>
    </rPh>
    <rPh sb="6" eb="7">
      <t>ク</t>
    </rPh>
    <rPh sb="8" eb="9">
      <t>ア</t>
    </rPh>
    <phoneticPr fontId="4"/>
  </si>
  <si>
    <t>パターンA</t>
    <phoneticPr fontId="4"/>
  </si>
  <si>
    <t>パターンB</t>
    <phoneticPr fontId="4"/>
  </si>
  <si>
    <t>パターンC</t>
    <phoneticPr fontId="4"/>
  </si>
  <si>
    <t>パターンD</t>
    <phoneticPr fontId="4"/>
  </si>
  <si>
    <t>パターンE</t>
    <phoneticPr fontId="4"/>
  </si>
  <si>
    <t>パターンF</t>
    <phoneticPr fontId="4"/>
  </si>
  <si>
    <t>パターンG</t>
    <phoneticPr fontId="4"/>
  </si>
  <si>
    <t>パターンH</t>
    <phoneticPr fontId="4"/>
  </si>
  <si>
    <t>①はPを選択、②は選択不要、➂はどちらか選択必須</t>
    <rPh sb="4" eb="6">
      <t>センタク</t>
    </rPh>
    <rPh sb="9" eb="11">
      <t>センタク</t>
    </rPh>
    <rPh sb="11" eb="13">
      <t>フヨウ</t>
    </rPh>
    <rPh sb="20" eb="22">
      <t>センタク</t>
    </rPh>
    <rPh sb="22" eb="24">
      <t>ヒッス</t>
    </rPh>
    <phoneticPr fontId="4"/>
  </si>
  <si>
    <t>①はSを選択、②は選択不要、➂はどちらか選択必須</t>
    <rPh sb="4" eb="6">
      <t>センタク</t>
    </rPh>
    <rPh sb="9" eb="11">
      <t>センタク</t>
    </rPh>
    <rPh sb="11" eb="13">
      <t>フヨウ</t>
    </rPh>
    <rPh sb="20" eb="22">
      <t>センタク</t>
    </rPh>
    <rPh sb="22" eb="24">
      <t>ヒッス</t>
    </rPh>
    <phoneticPr fontId="4"/>
  </si>
  <si>
    <t>①はSを選択、②は1部位以上選択、➂はどちらか選択必須</t>
    <rPh sb="4" eb="6">
      <t>センタク</t>
    </rPh>
    <rPh sb="10" eb="12">
      <t>ブイ</t>
    </rPh>
    <rPh sb="14" eb="16">
      <t>センタク</t>
    </rPh>
    <rPh sb="23" eb="25">
      <t>センタク</t>
    </rPh>
    <rPh sb="25" eb="27">
      <t>ヒッス</t>
    </rPh>
    <phoneticPr fontId="4"/>
  </si>
  <si>
    <t>①はAを選択、②は2部位以上選択、➂はどちらか選択必須</t>
    <rPh sb="4" eb="6">
      <t>センタク</t>
    </rPh>
    <rPh sb="10" eb="12">
      <t>ブイ</t>
    </rPh>
    <rPh sb="14" eb="16">
      <t>センタク</t>
    </rPh>
    <rPh sb="23" eb="25">
      <t>センタク</t>
    </rPh>
    <rPh sb="25" eb="27">
      <t>ヒッス</t>
    </rPh>
    <phoneticPr fontId="4"/>
  </si>
  <si>
    <t>①はBまたはCを選択、②は3部位選択、➂はどちらか選択必須</t>
    <rPh sb="8" eb="10">
      <t>センタク</t>
    </rPh>
    <rPh sb="14" eb="16">
      <t>ブイ</t>
    </rPh>
    <rPh sb="16" eb="18">
      <t>センタク</t>
    </rPh>
    <rPh sb="25" eb="27">
      <t>センタク</t>
    </rPh>
    <rPh sb="27" eb="29">
      <t>ヒッス</t>
    </rPh>
    <phoneticPr fontId="4"/>
  </si>
  <si>
    <t>①はAを選択、②は1部位以上選択、➂はどちらか選択必須</t>
    <rPh sb="4" eb="6">
      <t>センタク</t>
    </rPh>
    <rPh sb="10" eb="12">
      <t>ブイ</t>
    </rPh>
    <rPh sb="14" eb="16">
      <t>センタク</t>
    </rPh>
    <rPh sb="23" eb="25">
      <t>センタク</t>
    </rPh>
    <rPh sb="25" eb="27">
      <t>ヒッス</t>
    </rPh>
    <phoneticPr fontId="4"/>
  </si>
  <si>
    <t>①はBまたはCを選択、②は2部位以上選択、➂はどちらか選択必須</t>
    <rPh sb="8" eb="10">
      <t>センタク</t>
    </rPh>
    <rPh sb="18" eb="20">
      <t>センタク</t>
    </rPh>
    <rPh sb="27" eb="29">
      <t>センタク</t>
    </rPh>
    <rPh sb="29" eb="31">
      <t>ヒッス</t>
    </rPh>
    <phoneticPr fontId="4"/>
  </si>
  <si>
    <t>①はPを選択、②は選択不要</t>
    <rPh sb="4" eb="6">
      <t>センタク</t>
    </rPh>
    <rPh sb="9" eb="11">
      <t>センタク</t>
    </rPh>
    <rPh sb="11" eb="13">
      <t>フヨウ</t>
    </rPh>
    <phoneticPr fontId="4"/>
  </si>
  <si>
    <t>①はSを選択、②は1部位以上選択</t>
    <rPh sb="4" eb="6">
      <t>センタク</t>
    </rPh>
    <rPh sb="10" eb="12">
      <t>ブイ</t>
    </rPh>
    <rPh sb="14" eb="16">
      <t>センタク</t>
    </rPh>
    <phoneticPr fontId="4"/>
  </si>
  <si>
    <t>①はAを選択、②は2部位以上選択</t>
    <rPh sb="4" eb="6">
      <t>センタク</t>
    </rPh>
    <rPh sb="10" eb="12">
      <t>ブイ</t>
    </rPh>
    <rPh sb="14" eb="16">
      <t>センタク</t>
    </rPh>
    <phoneticPr fontId="4"/>
  </si>
  <si>
    <t>①はBまたはCを選択、②は3部位選択</t>
    <rPh sb="8" eb="10">
      <t>センタク</t>
    </rPh>
    <rPh sb="14" eb="16">
      <t>ブイ</t>
    </rPh>
    <rPh sb="16" eb="18">
      <t>センタク</t>
    </rPh>
    <phoneticPr fontId="4"/>
  </si>
  <si>
    <t>①はSを選択、②は選択不要</t>
    <rPh sb="4" eb="6">
      <t>センタク</t>
    </rPh>
    <rPh sb="9" eb="11">
      <t>センタク</t>
    </rPh>
    <rPh sb="11" eb="13">
      <t>フヨウ</t>
    </rPh>
    <phoneticPr fontId="4"/>
  </si>
  <si>
    <t>①はAを選択、②は1部位以上選択</t>
    <rPh sb="4" eb="6">
      <t>センタク</t>
    </rPh>
    <rPh sb="10" eb="12">
      <t>ブイ</t>
    </rPh>
    <rPh sb="14" eb="16">
      <t>センタク</t>
    </rPh>
    <phoneticPr fontId="4"/>
  </si>
  <si>
    <t>①はBまたはCを選択、②は2部位以上選択</t>
    <rPh sb="8" eb="10">
      <t>センタク</t>
    </rPh>
    <rPh sb="18" eb="20">
      <t>センタク</t>
    </rPh>
    <phoneticPr fontId="4"/>
  </si>
  <si>
    <t>電気ヒートポンプ・ガス瞬間式併用型給湯器（ハイブリッド給湯機）</t>
    <phoneticPr fontId="4"/>
  </si>
  <si>
    <t>※計算結果はシミュレーションであり、補助額を保証するものではありません。</t>
    <rPh sb="18" eb="20">
      <t>ホジョ</t>
    </rPh>
    <rPh sb="20" eb="21">
      <t>ガク</t>
    </rPh>
    <phoneticPr fontId="4"/>
  </si>
  <si>
    <t>　参考資料としてご利用をお願いいたします。</t>
    <phoneticPr fontId="4"/>
  </si>
  <si>
    <t>まずは3つの質問にお答えください。</t>
    <rPh sb="6" eb="8">
      <t>シツモン</t>
    </rPh>
    <rPh sb="10" eb="11">
      <t>コタ</t>
    </rPh>
    <phoneticPr fontId="4"/>
  </si>
  <si>
    <t>①のPの入力カウント</t>
    <rPh sb="4" eb="6">
      <t>ニュウリョク</t>
    </rPh>
    <phoneticPr fontId="4"/>
  </si>
  <si>
    <t>①のSの入力カウント</t>
    <phoneticPr fontId="4"/>
  </si>
  <si>
    <t>①のAの入力カウント</t>
    <phoneticPr fontId="4"/>
  </si>
  <si>
    <t>①のBとCの入力カウント</t>
    <phoneticPr fontId="4"/>
  </si>
  <si>
    <t>②の入力カウント</t>
    <rPh sb="2" eb="4">
      <t>ニュウリョク</t>
    </rPh>
    <phoneticPr fontId="4"/>
  </si>
  <si>
    <t>➂の入力カウント</t>
    <rPh sb="2" eb="4">
      <t>ニュウリョク</t>
    </rPh>
    <phoneticPr fontId="4"/>
  </si>
  <si>
    <t>①チェック</t>
    <phoneticPr fontId="4"/>
  </si>
  <si>
    <t>②チェック</t>
    <phoneticPr fontId="4"/>
  </si>
  <si>
    <t>➂チェック</t>
    <phoneticPr fontId="4"/>
  </si>
  <si>
    <t xml:space="preserve"> </t>
    <phoneticPr fontId="4"/>
  </si>
  <si>
    <r>
      <t>⑥防災性向上改修　</t>
    </r>
    <r>
      <rPr>
        <b/>
        <sz val="9"/>
        <color rgb="FF0066FF"/>
        <rFont val="メイリオ"/>
        <family val="3"/>
        <charset val="128"/>
      </rPr>
      <t>※①開口部の断熱改修工事・⑤子育て対応改修と同一窓での計上は出来ません。</t>
    </r>
    <rPh sb="1" eb="4">
      <t>ボウサイセイ</t>
    </rPh>
    <rPh sb="4" eb="6">
      <t>コウジョウ</t>
    </rPh>
    <rPh sb="6" eb="8">
      <t>カイシュウ</t>
    </rPh>
    <rPh sb="36" eb="38">
      <t>ケイジョウ</t>
    </rPh>
    <phoneticPr fontId="15"/>
  </si>
  <si>
    <t>（要件化のパターンについては参考資料を確認ください）</t>
  </si>
  <si>
    <t>③高効率エアコンとの同一製品について複数の対象設備として登録することはできません。</t>
    <phoneticPr fontId="4"/>
  </si>
  <si>
    <t>　みらいエコ住宅2026事業よりも補助額が大きくなる事例もあります。</t>
    <phoneticPr fontId="4"/>
  </si>
  <si>
    <t>高効率給湯機</t>
    <rPh sb="0" eb="3">
      <t>コウコウリツ</t>
    </rPh>
    <rPh sb="3" eb="6">
      <t>キュウトウキ</t>
    </rPh>
    <phoneticPr fontId="15"/>
  </si>
  <si>
    <t>（参考資料）　対象となるリフォーム工事の要件化工事の種類
　　　　　　　パターンＡ～Ｈの工事の組み合わせは下記となります。</t>
    <phoneticPr fontId="4"/>
  </si>
  <si>
    <t>出典：みらいエコ住宅2026事業　事務局ホームページ</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</si>
</sst>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下限は原則1申請あたり&quot;#,###&quot;円です(例外あり)&quot;"/>
    <numFmt numFmtId="177" formatCode="&quot;※下限まで残り&quot;##,###&quot;円です&quot;"/>
  </numFmts>
  <fonts count="39"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sz val="11"/>
      <color theme="1"/>
      <name val="メイリオ"/>
      <family val="3"/>
      <charset val="128"/>
    </font>
    <font>
      <sz val="6"/>
      <name val="游ゴシック"/>
      <family val="2"/>
      <charset val="128"/>
      <scheme val="minor"/>
    </font>
    <font>
      <b/>
      <u/>
      <sz val="20"/>
      <color theme="1"/>
      <name val="メイリオ"/>
      <family val="3"/>
      <charset val="128"/>
    </font>
    <font>
      <sz val="11"/>
      <color theme="0"/>
      <name val="メイリオ"/>
      <family val="3"/>
      <charset val="128"/>
    </font>
    <font>
      <sz val="11"/>
      <color theme="0" tint="-0.34998626667073579"/>
      <name val="メイリオ"/>
      <family val="3"/>
      <charset val="128"/>
    </font>
    <font>
      <sz val="11"/>
      <name val="メイリオ"/>
      <family val="3"/>
      <charset val="128"/>
    </font>
    <font>
      <sz val="11"/>
      <color rgb="FFFF0000"/>
      <name val="メイリオ"/>
      <family val="3"/>
      <charset val="128"/>
    </font>
    <font>
      <sz val="10"/>
      <color theme="1"/>
      <name val="メイリオ"/>
      <family val="3"/>
      <charset val="128"/>
    </font>
    <font>
      <sz val="14"/>
      <color theme="1"/>
      <name val="メイリオ"/>
      <family val="3"/>
      <charset val="128"/>
    </font>
    <font>
      <b/>
      <sz val="14"/>
      <color theme="1"/>
      <name val="メイリオ"/>
      <family val="3"/>
      <charset val="128"/>
    </font>
    <font>
      <b/>
      <sz val="16"/>
      <color theme="1"/>
      <name val="メイリオ"/>
      <family val="3"/>
      <charset val="128"/>
    </font>
    <font>
      <b/>
      <sz val="7"/>
      <color theme="0"/>
      <name val="メイリオ"/>
      <family val="3"/>
      <charset val="128"/>
    </font>
    <font>
      <sz val="6"/>
      <name val="ＭＳ Ｐゴシック"/>
      <family val="3"/>
      <charset val="128"/>
    </font>
    <font>
      <sz val="8"/>
      <color theme="1"/>
      <name val="メイリオ"/>
      <family val="3"/>
      <charset val="128"/>
    </font>
    <font>
      <sz val="8"/>
      <name val="メイリオ"/>
      <family val="3"/>
      <charset val="128"/>
    </font>
    <font>
      <sz val="6"/>
      <name val="メイリオ"/>
      <family val="3"/>
      <charset val="128"/>
    </font>
    <font>
      <sz val="6"/>
      <color theme="1"/>
      <name val="メイリオ"/>
      <family val="3"/>
      <charset val="128"/>
    </font>
    <font>
      <sz val="10"/>
      <color rgb="FFFF0000"/>
      <name val="Meiryo UI"/>
      <family val="3"/>
      <charset val="128"/>
    </font>
    <font>
      <b/>
      <sz val="9"/>
      <color theme="1" tint="0.249977111117893"/>
      <name val="メイリオ"/>
      <family val="3"/>
      <charset val="128"/>
    </font>
    <font>
      <sz val="8"/>
      <color rgb="FFFF0000"/>
      <name val="メイリオ"/>
      <family val="3"/>
      <charset val="128"/>
    </font>
    <font>
      <sz val="12"/>
      <name val="メイリオ"/>
      <family val="3"/>
      <charset val="128"/>
    </font>
    <font>
      <sz val="9"/>
      <name val="メイリオ"/>
      <family val="3"/>
      <charset val="128"/>
    </font>
    <font>
      <b/>
      <sz val="9"/>
      <color rgb="FF0066FF"/>
      <name val="メイリオ"/>
      <family val="3"/>
      <charset val="128"/>
    </font>
    <font>
      <sz val="8"/>
      <color rgb="FF0066FF"/>
      <name val="メイリオ"/>
      <family val="3"/>
      <charset val="128"/>
    </font>
    <font>
      <b/>
      <sz val="8"/>
      <name val="メイリオ"/>
      <family val="3"/>
      <charset val="128"/>
    </font>
    <font>
      <sz val="9"/>
      <color theme="1"/>
      <name val="メイリオ"/>
      <family val="3"/>
      <charset val="128"/>
    </font>
    <font>
      <sz val="9"/>
      <color indexed="81"/>
      <name val="メイリオ"/>
      <family val="3"/>
      <charset val="128"/>
    </font>
    <font>
      <b/>
      <sz val="9"/>
      <name val="メイリオ"/>
      <family val="3"/>
      <charset val="128"/>
    </font>
    <font>
      <sz val="6"/>
      <color rgb="FF0066FF"/>
      <name val="メイリオ"/>
      <family val="3"/>
      <charset val="128"/>
    </font>
    <font>
      <sz val="5"/>
      <name val="メイリオ"/>
      <family val="3"/>
      <charset val="128"/>
    </font>
    <font>
      <b/>
      <sz val="8"/>
      <color rgb="FFFF0000"/>
      <name val="メイリオ"/>
      <family val="3"/>
      <charset val="128"/>
    </font>
    <font>
      <b/>
      <sz val="5"/>
      <color theme="0"/>
      <name val="メイリオ"/>
      <family val="3"/>
      <charset val="128"/>
    </font>
    <font>
      <sz val="7"/>
      <color theme="1"/>
      <name val="メイリオ"/>
      <family val="3"/>
      <charset val="128"/>
    </font>
    <font>
      <sz val="6"/>
      <color rgb="FFFF0000"/>
      <name val="メイリオ"/>
      <family val="3"/>
      <charset val="128"/>
    </font>
    <font>
      <sz val="9"/>
      <color rgb="FF000000"/>
      <name val="Meiryo UI"/>
      <family val="3"/>
      <charset val="128"/>
    </font>
    <font>
      <b/>
      <sz val="9"/>
      <color rgb="FFFF0000"/>
      <name val="メイリオ"/>
      <family val="3"/>
      <charset val="128"/>
    </font>
  </fonts>
  <fills count="5">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5" tint="-0.249977111117893"/>
        <bgColor indexed="64"/>
      </patternFill>
    </fill>
  </fills>
  <borders count="162">
    <border>
      <left/>
      <right/>
      <top/>
      <bottom/>
      <diagonal/>
    </border>
    <border>
      <left style="thin">
        <color indexed="64"/>
      </left>
      <right/>
      <top/>
      <bottom/>
      <diagonal/>
    </border>
    <border>
      <left/>
      <right/>
      <top style="thin">
        <color indexed="64"/>
      </top>
      <bottom/>
      <diagonal/>
    </border>
    <border>
      <left/>
      <right/>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hair">
        <color theme="0"/>
      </right>
      <top style="thin">
        <color theme="1" tint="0.499984740745262"/>
      </top>
      <bottom style="thin">
        <color theme="1" tint="0.499984740745262"/>
      </bottom>
      <diagonal/>
    </border>
    <border>
      <left style="hair">
        <color theme="0"/>
      </left>
      <right/>
      <top style="thin">
        <color theme="1" tint="0.499984740745262"/>
      </top>
      <bottom style="thin">
        <color theme="1" tint="0.499984740745262"/>
      </bottom>
      <diagonal/>
    </border>
    <border>
      <left style="hair">
        <color theme="0"/>
      </left>
      <right style="hair">
        <color theme="0"/>
      </right>
      <top style="thin">
        <color theme="1" tint="0.499984740745262"/>
      </top>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hair">
        <color indexed="64"/>
      </right>
      <top style="thin">
        <color theme="1" tint="0.499984740745262"/>
      </top>
      <bottom/>
      <diagonal/>
    </border>
    <border>
      <left style="hair">
        <color indexed="64"/>
      </left>
      <right/>
      <top style="thin">
        <color theme="1" tint="0.499984740745262"/>
      </top>
      <bottom style="hair">
        <color indexed="64"/>
      </bottom>
      <diagonal/>
    </border>
    <border>
      <left/>
      <right style="hair">
        <color theme="1" tint="0.499984740745262"/>
      </right>
      <top style="thin">
        <color theme="1" tint="0.499984740745262"/>
      </top>
      <bottom style="hair">
        <color indexed="64"/>
      </bottom>
      <diagonal/>
    </border>
    <border>
      <left style="hair">
        <color theme="1" tint="0.499984740745262"/>
      </left>
      <right/>
      <top style="thin">
        <color theme="1" tint="0.499984740745262"/>
      </top>
      <bottom style="hair">
        <color indexed="64"/>
      </bottom>
      <diagonal/>
    </border>
    <border>
      <left/>
      <right style="thick">
        <color rgb="FFFF0000"/>
      </right>
      <top style="thin">
        <color theme="1" tint="0.499984740745262"/>
      </top>
      <bottom/>
      <diagonal/>
    </border>
    <border>
      <left style="thick">
        <color rgb="FFFF0000"/>
      </left>
      <right style="thick">
        <color rgb="FFFF0000"/>
      </right>
      <top style="thick">
        <color rgb="FFFF0000"/>
      </top>
      <bottom style="hair">
        <color indexed="64"/>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hair">
        <color indexed="64"/>
      </right>
      <top/>
      <bottom/>
      <diagonal/>
    </border>
    <border>
      <left style="hair">
        <color indexed="64"/>
      </left>
      <right/>
      <top style="hair">
        <color indexed="64"/>
      </top>
      <bottom style="hair">
        <color indexed="64"/>
      </bottom>
      <diagonal/>
    </border>
    <border>
      <left/>
      <right style="hair">
        <color theme="1" tint="0.499984740745262"/>
      </right>
      <top style="hair">
        <color indexed="64"/>
      </top>
      <bottom style="hair">
        <color indexed="64"/>
      </bottom>
      <diagonal/>
    </border>
    <border>
      <left style="hair">
        <color theme="1" tint="0.499984740745262"/>
      </left>
      <right/>
      <top style="hair">
        <color indexed="64"/>
      </top>
      <bottom style="hair">
        <color indexed="64"/>
      </bottom>
      <diagonal/>
    </border>
    <border>
      <left/>
      <right style="thick">
        <color rgb="FFFF0000"/>
      </right>
      <top style="hair">
        <color indexed="64"/>
      </top>
      <bottom style="hair">
        <color indexed="64"/>
      </bottom>
      <diagonal/>
    </border>
    <border>
      <left style="thick">
        <color rgb="FFFF0000"/>
      </left>
      <right style="thick">
        <color rgb="FFFF0000"/>
      </right>
      <top style="hair">
        <color indexed="64"/>
      </top>
      <bottom style="hair">
        <color indexed="64"/>
      </bottom>
      <diagonal/>
    </border>
    <border>
      <left/>
      <right/>
      <top style="hair">
        <color indexed="64"/>
      </top>
      <bottom style="hair">
        <color indexed="64"/>
      </bottom>
      <diagonal/>
    </border>
    <border>
      <left/>
      <right style="thin">
        <color theme="1" tint="0.499984740745262"/>
      </right>
      <top style="hair">
        <color theme="1" tint="0.499984740745262"/>
      </top>
      <bottom style="hair">
        <color theme="1" tint="0.499984740745262"/>
      </bottom>
      <diagonal/>
    </border>
    <border>
      <left style="thin">
        <color theme="1" tint="0.499984740745262"/>
      </left>
      <right style="hair">
        <color indexed="64"/>
      </right>
      <top/>
      <bottom style="thin">
        <color theme="1" tint="0.499984740745262"/>
      </bottom>
      <diagonal/>
    </border>
    <border>
      <left style="hair">
        <color indexed="64"/>
      </left>
      <right/>
      <top style="hair">
        <color indexed="64"/>
      </top>
      <bottom style="thin">
        <color theme="1" tint="0.499984740745262"/>
      </bottom>
      <diagonal/>
    </border>
    <border>
      <left/>
      <right style="hair">
        <color theme="1" tint="0.499984740745262"/>
      </right>
      <top style="hair">
        <color indexed="64"/>
      </top>
      <bottom style="thin">
        <color theme="1" tint="0.499984740745262"/>
      </bottom>
      <diagonal/>
    </border>
    <border>
      <left style="hair">
        <color theme="1" tint="0.499984740745262"/>
      </left>
      <right/>
      <top style="hair">
        <color indexed="64"/>
      </top>
      <bottom style="thin">
        <color theme="1" tint="0.499984740745262"/>
      </bottom>
      <diagonal/>
    </border>
    <border>
      <left/>
      <right style="thick">
        <color rgb="FFFF0000"/>
      </right>
      <top/>
      <bottom style="thin">
        <color theme="1" tint="0.499984740745262"/>
      </bottom>
      <diagonal/>
    </border>
    <border>
      <left style="thick">
        <color rgb="FFFF0000"/>
      </left>
      <right style="thick">
        <color rgb="FFFF0000"/>
      </right>
      <top style="hair">
        <color indexed="64"/>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hair">
        <color indexed="64"/>
      </left>
      <right style="hair">
        <color indexed="64"/>
      </right>
      <top style="thin">
        <color theme="1" tint="0.499984740745262"/>
      </top>
      <bottom/>
      <diagonal/>
    </border>
    <border>
      <left style="hair">
        <color indexed="64"/>
      </left>
      <right style="hair">
        <color theme="1" tint="0.499984740745262"/>
      </right>
      <top style="thin">
        <color theme="1" tint="0.499984740745262"/>
      </top>
      <bottom style="hair">
        <color indexed="64"/>
      </bottom>
      <diagonal/>
    </border>
    <border>
      <left style="hair">
        <color theme="1" tint="0.499984740745262"/>
      </left>
      <right/>
      <top style="thin">
        <color theme="1" tint="0.499984740745262"/>
      </top>
      <bottom/>
      <diagonal/>
    </border>
    <border>
      <left style="thick">
        <color rgb="FFFF0000"/>
      </left>
      <right style="thick">
        <color rgb="FFFF0000"/>
      </right>
      <top style="thin">
        <color theme="1" tint="0.499984740745262"/>
      </top>
      <bottom/>
      <diagonal/>
    </border>
    <border>
      <left style="thick">
        <color rgb="FFFF0000"/>
      </left>
      <right/>
      <top style="thin">
        <color theme="1" tint="0.499984740745262"/>
      </top>
      <bottom/>
      <diagonal/>
    </border>
    <border>
      <left/>
      <right style="thin">
        <color theme="1" tint="0.499984740745262"/>
      </right>
      <top style="thin">
        <color theme="1" tint="0.499984740745262"/>
      </top>
      <bottom style="hair">
        <color indexed="64"/>
      </bottom>
      <diagonal/>
    </border>
    <border>
      <left style="hair">
        <color indexed="64"/>
      </left>
      <right style="hair">
        <color indexed="64"/>
      </right>
      <top/>
      <bottom style="hair">
        <color indexed="64"/>
      </bottom>
      <diagonal/>
    </border>
    <border>
      <left style="hair">
        <color indexed="64"/>
      </left>
      <right style="hair">
        <color theme="1" tint="0.499984740745262"/>
      </right>
      <top style="hair">
        <color indexed="64"/>
      </top>
      <bottom style="hair">
        <color indexed="64"/>
      </bottom>
      <diagonal/>
    </border>
    <border>
      <left style="hair">
        <color theme="1" tint="0.499984740745262"/>
      </left>
      <right/>
      <top/>
      <bottom style="hair">
        <color indexed="64"/>
      </bottom>
      <diagonal/>
    </border>
    <border>
      <left/>
      <right style="thick">
        <color rgb="FFFF0000"/>
      </right>
      <top/>
      <bottom style="hair">
        <color indexed="64"/>
      </bottom>
      <diagonal/>
    </border>
    <border>
      <left style="thick">
        <color rgb="FFFF0000"/>
      </left>
      <right style="thick">
        <color rgb="FFFF0000"/>
      </right>
      <top/>
      <bottom style="hair">
        <color indexed="64"/>
      </bottom>
      <diagonal/>
    </border>
    <border>
      <left style="thick">
        <color rgb="FFFF0000"/>
      </left>
      <right/>
      <top/>
      <bottom style="hair">
        <color indexed="64"/>
      </bottom>
      <diagonal/>
    </border>
    <border>
      <left/>
      <right style="thin">
        <color theme="1" tint="0.499984740745262"/>
      </right>
      <top style="hair">
        <color indexed="64"/>
      </top>
      <bottom style="hair">
        <color indexed="64"/>
      </bottom>
      <diagonal/>
    </border>
    <border>
      <left style="hair">
        <color indexed="64"/>
      </left>
      <right style="hair">
        <color indexed="64"/>
      </right>
      <top style="hair">
        <color indexed="64"/>
      </top>
      <bottom/>
      <diagonal/>
    </border>
    <border>
      <left style="hair">
        <color theme="1" tint="0.499984740745262"/>
      </left>
      <right/>
      <top style="hair">
        <color indexed="64"/>
      </top>
      <bottom/>
      <diagonal/>
    </border>
    <border>
      <left/>
      <right style="thick">
        <color rgb="FFFF0000"/>
      </right>
      <top style="hair">
        <color indexed="64"/>
      </top>
      <bottom/>
      <diagonal/>
    </border>
    <border>
      <left style="thick">
        <color rgb="FFFF0000"/>
      </left>
      <right style="thick">
        <color rgb="FFFF0000"/>
      </right>
      <top style="hair">
        <color indexed="64"/>
      </top>
      <bottom/>
      <diagonal/>
    </border>
    <border>
      <left style="thick">
        <color rgb="FFFF0000"/>
      </left>
      <right/>
      <top style="hair">
        <color indexed="64"/>
      </top>
      <bottom/>
      <diagonal/>
    </border>
    <border>
      <left/>
      <right style="thin">
        <color theme="1" tint="0.499984740745262"/>
      </right>
      <top style="hair">
        <color indexed="64"/>
      </top>
      <bottom/>
      <diagonal/>
    </border>
    <border>
      <left/>
      <right/>
      <top style="thin">
        <color theme="1" tint="0.499984740745262"/>
      </top>
      <bottom style="hair">
        <color indexed="64"/>
      </bottom>
      <diagonal/>
    </border>
    <border>
      <left style="hair">
        <color indexed="64"/>
      </left>
      <right style="hair">
        <color indexed="64"/>
      </right>
      <top/>
      <bottom style="thin">
        <color theme="1" tint="0.499984740745262"/>
      </bottom>
      <diagonal/>
    </border>
    <border>
      <left style="hair">
        <color indexed="64"/>
      </left>
      <right style="hair">
        <color theme="1" tint="0.499984740745262"/>
      </right>
      <top style="hair">
        <color indexed="64"/>
      </top>
      <bottom style="thin">
        <color theme="1" tint="0.499984740745262"/>
      </bottom>
      <diagonal/>
    </border>
    <border>
      <left style="hair">
        <color theme="1" tint="0.499984740745262"/>
      </left>
      <right/>
      <top/>
      <bottom style="thin">
        <color theme="1" tint="0.499984740745262"/>
      </bottom>
      <diagonal/>
    </border>
    <border>
      <left style="thick">
        <color rgb="FFFF0000"/>
      </left>
      <right style="thick">
        <color rgb="FFFF0000"/>
      </right>
      <top/>
      <bottom style="thick">
        <color rgb="FFFF0000"/>
      </bottom>
      <diagonal/>
    </border>
    <border>
      <left style="thick">
        <color rgb="FFFF0000"/>
      </left>
      <right/>
      <top/>
      <bottom style="thin">
        <color theme="1" tint="0.499984740745262"/>
      </bottom>
      <diagonal/>
    </border>
    <border>
      <left/>
      <right/>
      <top/>
      <bottom style="hair">
        <color indexed="64"/>
      </bottom>
      <diagonal/>
    </border>
    <border>
      <left style="hair">
        <color theme="0"/>
      </left>
      <right style="hair">
        <color theme="0"/>
      </right>
      <top/>
      <bottom/>
      <diagonal/>
    </border>
    <border>
      <left/>
      <right style="thick">
        <color rgb="FFFF0000"/>
      </right>
      <top style="hair">
        <color indexed="64"/>
      </top>
      <bottom style="thin">
        <color theme="1" tint="0.499984740745262"/>
      </bottom>
      <diagonal/>
    </border>
    <border>
      <left/>
      <right style="thin">
        <color theme="1" tint="0.499984740745262"/>
      </right>
      <top style="hair">
        <color indexed="64"/>
      </top>
      <bottom style="thin">
        <color theme="1" tint="0.499984740745262"/>
      </bottom>
      <diagonal/>
    </border>
    <border>
      <left style="thick">
        <color rgb="FFFF0000"/>
      </left>
      <right style="thick">
        <color rgb="FFFF0000"/>
      </right>
      <top style="thin">
        <color theme="1" tint="0.499984740745262"/>
      </top>
      <bottom style="hair">
        <color indexed="64"/>
      </bottom>
      <diagonal/>
    </border>
    <border>
      <left/>
      <right style="thick">
        <color rgb="FFFF0000"/>
      </right>
      <top style="thin">
        <color theme="1" tint="0.499984740745262"/>
      </top>
      <bottom style="hair">
        <color indexed="64"/>
      </bottom>
      <diagonal/>
    </border>
    <border>
      <left style="hair">
        <color indexed="64"/>
      </left>
      <right/>
      <top/>
      <bottom style="hair">
        <color indexed="64"/>
      </bottom>
      <diagonal/>
    </border>
    <border>
      <left/>
      <right style="hair">
        <color theme="0"/>
      </right>
      <top style="thin">
        <color theme="1" tint="0.499984740745262"/>
      </top>
      <bottom/>
      <diagonal/>
    </border>
    <border>
      <left style="thin">
        <color theme="1" tint="0.499984740745262"/>
      </left>
      <right/>
      <top/>
      <bottom style="thin">
        <color theme="1" tint="0.499984740745262"/>
      </bottom>
      <diagonal/>
    </border>
    <border>
      <left/>
      <right style="hair">
        <color theme="1" tint="0.499984740745262"/>
      </right>
      <top/>
      <bottom style="thin">
        <color theme="1" tint="0.499984740745262"/>
      </bottom>
      <diagonal/>
    </border>
    <border>
      <left style="thick">
        <color rgb="FFFF0000"/>
      </left>
      <right style="thick">
        <color rgb="FFFF0000"/>
      </right>
      <top style="thick">
        <color rgb="FFFF0000"/>
      </top>
      <bottom style="thick">
        <color rgb="FFFF0000"/>
      </bottom>
      <diagonal/>
    </border>
    <border>
      <left style="thick">
        <color rgb="FFFF0000"/>
      </left>
      <right style="thick">
        <color rgb="FFFF0000"/>
      </right>
      <top style="thick">
        <color rgb="FFFF0000"/>
      </top>
      <bottom/>
      <diagonal/>
    </border>
    <border>
      <left/>
      <right style="hair">
        <color indexed="64"/>
      </right>
      <top style="thin">
        <color theme="1" tint="0.499984740745262"/>
      </top>
      <bottom style="hair">
        <color indexed="64"/>
      </bottom>
      <diagonal/>
    </border>
    <border>
      <left style="thin">
        <color theme="1" tint="0.499984740745262"/>
      </left>
      <right/>
      <top style="hair">
        <color indexed="64"/>
      </top>
      <bottom style="hair">
        <color indexed="64"/>
      </bottom>
      <diagonal/>
    </border>
    <border>
      <left style="thick">
        <color rgb="FFFF0000"/>
      </left>
      <right style="thick">
        <color rgb="FFFF0000"/>
      </right>
      <top style="hair">
        <color indexed="64"/>
      </top>
      <bottom style="thick">
        <color rgb="FFFF0000"/>
      </bottom>
      <diagonal/>
    </border>
    <border>
      <left/>
      <right/>
      <top style="hair">
        <color indexed="64"/>
      </top>
      <bottom style="thin">
        <color theme="1" tint="0.499984740745262"/>
      </bottom>
      <diagonal/>
    </border>
    <border>
      <left style="hair">
        <color theme="0"/>
      </left>
      <right style="hair">
        <color theme="0"/>
      </right>
      <top style="thin">
        <color theme="1" tint="0.499984740745262"/>
      </top>
      <bottom style="thin">
        <color theme="1" tint="0.499984740745262"/>
      </bottom>
      <diagonal/>
    </border>
    <border>
      <left style="hair">
        <color theme="0"/>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hair">
        <color indexed="64"/>
      </bottom>
      <diagonal/>
    </border>
    <border>
      <left/>
      <right style="hair">
        <color indexed="64"/>
      </right>
      <top style="hair">
        <color indexed="64"/>
      </top>
      <bottom style="hair">
        <color indexed="64"/>
      </bottom>
      <diagonal/>
    </border>
    <border>
      <left style="thin">
        <color theme="1" tint="0.499984740745262"/>
      </left>
      <right/>
      <top style="hair">
        <color indexed="64"/>
      </top>
      <bottom style="thin">
        <color theme="1" tint="0.499984740745262"/>
      </bottom>
      <diagonal/>
    </border>
    <border>
      <left/>
      <right style="hair">
        <color indexed="64"/>
      </right>
      <top style="hair">
        <color indexed="64"/>
      </top>
      <bottom style="thin">
        <color theme="1" tint="0.499984740745262"/>
      </bottom>
      <diagonal/>
    </border>
    <border>
      <left style="thick">
        <color rgb="FFFF0000"/>
      </left>
      <right/>
      <top style="hair">
        <color indexed="64"/>
      </top>
      <bottom style="thin">
        <color theme="1" tint="0.499984740745262"/>
      </bottom>
      <diagonal/>
    </border>
    <border>
      <left/>
      <right style="thin">
        <color theme="1" tint="0.499984740745262"/>
      </right>
      <top/>
      <bottom style="hair">
        <color indexed="64"/>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thin">
        <color theme="1" tint="0.499984740745262"/>
      </left>
      <right style="hair">
        <color indexed="64"/>
      </right>
      <top style="hair">
        <color indexed="64"/>
      </top>
      <bottom/>
      <diagonal/>
    </border>
    <border>
      <left style="thin">
        <color theme="1" tint="0.499984740745262"/>
      </left>
      <right style="hair">
        <color indexed="64"/>
      </right>
      <top/>
      <bottom style="hair">
        <color indexed="64"/>
      </bottom>
      <diagonal/>
    </border>
    <border>
      <left style="thin">
        <color theme="1" tint="0.499984740745262"/>
      </left>
      <right/>
      <top style="hair">
        <color indexed="64"/>
      </top>
      <bottom style="hair">
        <color theme="1" tint="0.499984740745262"/>
      </bottom>
      <diagonal/>
    </border>
    <border>
      <left/>
      <right/>
      <top style="hair">
        <color indexed="64"/>
      </top>
      <bottom style="hair">
        <color theme="1" tint="0.499984740745262"/>
      </bottom>
      <diagonal/>
    </border>
    <border>
      <left/>
      <right style="hair">
        <color indexed="64"/>
      </right>
      <top/>
      <bottom style="thin">
        <color theme="1" tint="0.499984740745262"/>
      </bottom>
      <diagonal/>
    </border>
    <border>
      <left/>
      <right style="hair">
        <color indexed="64"/>
      </right>
      <top style="hair">
        <color indexed="64"/>
      </top>
      <bottom style="hair">
        <color theme="1" tint="0.499984740745262"/>
      </bottom>
      <diagonal/>
    </border>
    <border>
      <left style="hair">
        <color indexed="64"/>
      </left>
      <right/>
      <top/>
      <bottom style="thin">
        <color theme="1" tint="0.499984740745262"/>
      </bottom>
      <diagonal/>
    </border>
    <border>
      <left/>
      <right style="thick">
        <color rgb="FFFF0000"/>
      </right>
      <top style="hair">
        <color indexed="64"/>
      </top>
      <bottom style="thin">
        <color indexed="64"/>
      </bottom>
      <diagonal/>
    </border>
    <border>
      <left style="thick">
        <color rgb="FFFF0000"/>
      </left>
      <right/>
      <top style="hair">
        <color theme="1" tint="0.499984740745262"/>
      </top>
      <bottom style="thin">
        <color theme="1" tint="0.499984740745262"/>
      </bottom>
      <diagonal/>
    </border>
    <border>
      <left/>
      <right style="thin">
        <color theme="1" tint="0.499984740745262"/>
      </right>
      <top style="hair">
        <color theme="1" tint="0.499984740745262"/>
      </top>
      <bottom style="thin">
        <color theme="1" tint="0.499984740745262"/>
      </bottom>
      <diagonal/>
    </border>
    <border>
      <left style="thin">
        <color theme="1" tint="0.499984740745262"/>
      </left>
      <right style="hair">
        <color theme="0"/>
      </right>
      <top style="thin">
        <color theme="1" tint="0.499984740745262"/>
      </top>
      <bottom style="thin">
        <color theme="1" tint="0.499984740745262"/>
      </bottom>
      <diagonal/>
    </border>
    <border>
      <left/>
      <right/>
      <top style="hair">
        <color indexed="64"/>
      </top>
      <bottom/>
      <diagonal/>
    </border>
    <border>
      <left style="thick">
        <color rgb="FFFF0000"/>
      </left>
      <right style="thick">
        <color rgb="FFFF0000"/>
      </right>
      <top/>
      <bottom/>
      <diagonal/>
    </border>
    <border>
      <left style="thick">
        <color rgb="FFFF0000"/>
      </left>
      <right style="thick">
        <color rgb="FFFF0000"/>
      </right>
      <top style="thin">
        <color theme="1" tint="0.499984740745262"/>
      </top>
      <bottom style="thin">
        <color theme="1" tint="0.499984740745262"/>
      </bottom>
      <diagonal/>
    </border>
    <border>
      <left style="thick">
        <color rgb="FFFF0000"/>
      </left>
      <right style="thick">
        <color rgb="FFFF0000"/>
      </right>
      <top/>
      <bottom style="thin">
        <color theme="1" tint="0.49998474074526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theme="1" tint="0.499984740745262"/>
      </right>
      <top style="thin">
        <color theme="1" tint="0.499984740745262"/>
      </top>
      <bottom style="thin">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right style="hair">
        <color indexed="64"/>
      </right>
      <top style="hair">
        <color theme="1" tint="0.499984740745262"/>
      </top>
      <bottom style="thin">
        <color theme="1" tint="0.499984740745262"/>
      </bottom>
      <diagonal/>
    </border>
    <border>
      <left style="hair">
        <color indexed="64"/>
      </left>
      <right style="hair">
        <color theme="1" tint="0.499984740745262"/>
      </right>
      <top style="thin">
        <color theme="1" tint="0.499984740745262"/>
      </top>
      <bottom/>
      <diagonal/>
    </border>
    <border>
      <left style="hair">
        <color indexed="64"/>
      </left>
      <right style="hair">
        <color theme="1" tint="0.499984740745262"/>
      </right>
      <top/>
      <bottom style="hair">
        <color indexed="64"/>
      </bottom>
      <diagonal/>
    </border>
    <border>
      <left style="hair">
        <color indexed="64"/>
      </left>
      <right style="hair">
        <color theme="1" tint="0.499984740745262"/>
      </right>
      <top style="hair">
        <color indexed="64"/>
      </top>
      <bottom/>
      <diagonal/>
    </border>
    <border>
      <left style="hair">
        <color indexed="64"/>
      </left>
      <right style="hair">
        <color theme="1" tint="0.499984740745262"/>
      </right>
      <top/>
      <bottom style="thin">
        <color theme="1" tint="0.499984740745262"/>
      </bottom>
      <diagonal/>
    </border>
    <border>
      <left/>
      <right style="thin">
        <color theme="1" tint="0.499984740745262"/>
      </right>
      <top style="thin">
        <color theme="1" tint="0.499984740745262"/>
      </top>
      <bottom style="hair">
        <color theme="1" tint="0.499984740745262"/>
      </bottom>
      <diagonal/>
    </border>
    <border>
      <left style="thin">
        <color theme="1" tint="0.499984740745262"/>
      </left>
      <right/>
      <top/>
      <bottom/>
      <diagonal/>
    </border>
    <border>
      <left style="hair">
        <color theme="1" tint="0.499984740745262"/>
      </left>
      <right/>
      <top style="thin">
        <color theme="1" tint="0.499984740745262"/>
      </top>
      <bottom style="thin">
        <color theme="1" tint="0.499984740745262"/>
      </bottom>
      <diagonal/>
    </border>
    <border>
      <left/>
      <right style="hair">
        <color theme="1" tint="0.499984740745262"/>
      </right>
      <top style="thin">
        <color theme="1" tint="0.499984740745262"/>
      </top>
      <bottom style="hair">
        <color theme="1" tint="0.499984740745262"/>
      </bottom>
      <diagonal/>
    </border>
    <border>
      <left style="hair">
        <color theme="1" tint="0.499984740745262"/>
      </left>
      <right/>
      <top style="thin">
        <color theme="1" tint="0.499984740745262"/>
      </top>
      <bottom style="hair">
        <color theme="1" tint="0.499984740745262"/>
      </bottom>
      <diagonal/>
    </border>
    <border>
      <left/>
      <right style="thick">
        <color rgb="FFFF0000"/>
      </right>
      <top style="thin">
        <color theme="1" tint="0.499984740745262"/>
      </top>
      <bottom style="hair">
        <color theme="1" tint="0.499984740745262"/>
      </bottom>
      <diagonal/>
    </border>
    <border>
      <left style="thick">
        <color rgb="FFFF0000"/>
      </left>
      <right style="thick">
        <color rgb="FFFF0000"/>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style="thick">
        <color rgb="FFFF0000"/>
      </right>
      <top style="hair">
        <color theme="1" tint="0.499984740745262"/>
      </top>
      <bottom style="hair">
        <color theme="1" tint="0.499984740745262"/>
      </bottom>
      <diagonal/>
    </border>
    <border>
      <left style="thick">
        <color rgb="FFFF0000"/>
      </left>
      <right style="thick">
        <color rgb="FFFF0000"/>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style="thin">
        <color theme="1" tint="0.499984740745262"/>
      </bottom>
      <diagonal/>
    </border>
    <border>
      <left style="hair">
        <color theme="1" tint="0.499984740745262"/>
      </left>
      <right/>
      <top style="hair">
        <color theme="1" tint="0.499984740745262"/>
      </top>
      <bottom style="thin">
        <color theme="1" tint="0.499984740745262"/>
      </bottom>
      <diagonal/>
    </border>
    <border>
      <left/>
      <right style="thick">
        <color rgb="FFFF0000"/>
      </right>
      <top style="hair">
        <color theme="1" tint="0.499984740745262"/>
      </top>
      <bottom style="thin">
        <color theme="1" tint="0.499984740745262"/>
      </bottom>
      <diagonal/>
    </border>
    <border>
      <left style="thick">
        <color rgb="FFFF0000"/>
      </left>
      <right style="thick">
        <color rgb="FFFF0000"/>
      </right>
      <top style="hair">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hair">
        <color theme="1" tint="0.499984740745262"/>
      </right>
      <top style="thin">
        <color theme="1" tint="0.499984740745262"/>
      </top>
      <bottom style="thin">
        <color theme="1" tint="0.499984740745262"/>
      </bottom>
      <diagonal/>
    </border>
    <border>
      <left style="thin">
        <color theme="1" tint="0.499984740745262"/>
      </left>
      <right style="hair">
        <color theme="1" tint="0.499984740745262"/>
      </right>
      <top style="thin">
        <color theme="1" tint="0.499984740745262"/>
      </top>
      <bottom/>
      <diagonal/>
    </border>
    <border>
      <left style="thin">
        <color theme="1" tint="0.499984740745262"/>
      </left>
      <right style="hair">
        <color theme="1" tint="0.499984740745262"/>
      </right>
      <top/>
      <bottom/>
      <diagonal/>
    </border>
    <border>
      <left style="thin">
        <color theme="1" tint="0.499984740745262"/>
      </left>
      <right style="hair">
        <color theme="1" tint="0.499984740745262"/>
      </right>
      <top/>
      <bottom style="thin">
        <color theme="1"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thin">
        <color theme="1" tint="0.499984740745262"/>
      </bottom>
      <diagonal/>
    </border>
    <border>
      <left style="thick">
        <color rgb="FFFF0000"/>
      </left>
      <right style="thick">
        <color rgb="FFFF0000"/>
      </right>
      <top style="thick">
        <color rgb="FFFF0000"/>
      </top>
      <bottom style="hair">
        <color theme="1" tint="0.499984740745262"/>
      </bottom>
      <diagonal/>
    </border>
    <border>
      <left style="hair">
        <color theme="1" tint="0.499984740745262"/>
      </left>
      <right/>
      <top style="thin">
        <color theme="1" tint="0.499984740745262"/>
      </top>
      <bottom style="thick">
        <color rgb="FFFF0000"/>
      </bottom>
      <diagonal/>
    </border>
    <border>
      <left style="hair">
        <color theme="0"/>
      </left>
      <right/>
      <top style="thin">
        <color theme="1" tint="0.499984740745262"/>
      </top>
      <bottom/>
      <diagonal/>
    </border>
    <border>
      <left/>
      <right/>
      <top/>
      <bottom style="hair">
        <color theme="1" tint="0.499984740745262"/>
      </bottom>
      <diagonal/>
    </border>
    <border>
      <left style="thick">
        <color rgb="FFFF0000"/>
      </left>
      <right style="thick">
        <color rgb="FFFF0000"/>
      </right>
      <top style="thick">
        <color rgb="FFFF0000"/>
      </top>
      <bottom style="thin">
        <color theme="1" tint="0.499984740745262"/>
      </bottom>
      <diagonal/>
    </border>
    <border>
      <left style="thick">
        <color rgb="FFFF0000"/>
      </left>
      <right style="thick">
        <color rgb="FFFF0000"/>
      </right>
      <top style="thin">
        <color theme="1" tint="0.499984740745262"/>
      </top>
      <bottom style="thick">
        <color rgb="FFFF0000"/>
      </bottom>
      <diagonal/>
    </border>
    <border>
      <left/>
      <right/>
      <top style="hair">
        <color theme="1" tint="0.499984740745262"/>
      </top>
      <bottom/>
      <diagonal/>
    </border>
    <border>
      <left style="hair">
        <color theme="1" tint="0.499984740745262"/>
      </left>
      <right style="thick">
        <color rgb="FFFF0000"/>
      </right>
      <top style="thin">
        <color theme="1" tint="0.499984740745262"/>
      </top>
      <bottom style="thin">
        <color theme="1" tint="0.499984740745262"/>
      </bottom>
      <diagonal/>
    </border>
    <border>
      <left style="thick">
        <color rgb="FFFF0000"/>
      </left>
      <right style="thick">
        <color rgb="FFFF0000"/>
      </right>
      <top style="hair">
        <color theme="1" tint="0.499984740745262"/>
      </top>
      <bottom style="thick">
        <color rgb="FFFF0000"/>
      </bottom>
      <diagonal/>
    </border>
    <border>
      <left style="hair">
        <color theme="1" tint="0.499984740745262"/>
      </left>
      <right style="thick">
        <color rgb="FFFF0000"/>
      </right>
      <top/>
      <bottom style="thin">
        <color theme="1" tint="0.499984740745262"/>
      </bottom>
      <diagonal/>
    </border>
    <border>
      <left style="hair">
        <color theme="1" tint="0.499984740745262"/>
      </left>
      <right style="thick">
        <color rgb="FFFF0000"/>
      </right>
      <top style="thin">
        <color theme="1" tint="0.499984740745262"/>
      </top>
      <bottom/>
      <diagonal/>
    </border>
    <border>
      <left style="hair">
        <color theme="1" tint="0.499984740745262"/>
      </left>
      <right style="thick">
        <color rgb="FFFF0000"/>
      </right>
      <top style="thin">
        <color theme="1" tint="0.499984740745262"/>
      </top>
      <bottom style="thick">
        <color rgb="FFFF0000"/>
      </bottom>
      <diagonal/>
    </border>
    <border>
      <left style="hair">
        <color theme="1" tint="0.499984740745262"/>
      </left>
      <right style="thick">
        <color rgb="FFFF0000"/>
      </right>
      <top style="thin">
        <color theme="1" tint="0.499984740745262"/>
      </top>
      <bottom style="hair">
        <color indexed="64"/>
      </bottom>
      <diagonal/>
    </border>
    <border>
      <left style="hair">
        <color theme="1" tint="0.499984740745262"/>
      </left>
      <right style="thick">
        <color rgb="FFFF0000"/>
      </right>
      <top style="thick">
        <color rgb="FFFF0000"/>
      </top>
      <bottom/>
      <diagonal/>
    </border>
    <border>
      <left/>
      <right/>
      <top style="thick">
        <color rgb="FFFF0000"/>
      </top>
      <bottom/>
      <diagonal/>
    </border>
    <border>
      <left style="thin">
        <color theme="0"/>
      </left>
      <right style="hair">
        <color theme="0"/>
      </right>
      <top style="thin">
        <color theme="1" tint="0.499984740745262"/>
      </top>
      <bottom style="thick">
        <color rgb="FFFF0000"/>
      </bottom>
      <diagonal/>
    </border>
    <border>
      <left style="thick">
        <color rgb="FFFF0000"/>
      </left>
      <right/>
      <top style="thick">
        <color rgb="FFFF0000"/>
      </top>
      <bottom/>
      <diagonal/>
    </border>
    <border>
      <left/>
      <right style="thick">
        <color rgb="FFFF0000"/>
      </right>
      <top style="thick">
        <color rgb="FFFF0000"/>
      </top>
      <bottom/>
      <diagonal/>
    </border>
    <border>
      <left style="thick">
        <color rgb="FF00B050"/>
      </left>
      <right/>
      <top style="thick">
        <color rgb="FF00B050"/>
      </top>
      <bottom style="thick">
        <color rgb="FF00B050"/>
      </bottom>
      <diagonal/>
    </border>
    <border>
      <left/>
      <right/>
      <top style="thick">
        <color rgb="FF00B050"/>
      </top>
      <bottom style="thick">
        <color rgb="FF00B050"/>
      </bottom>
      <diagonal/>
    </border>
    <border>
      <left/>
      <right style="thick">
        <color rgb="FF00B050"/>
      </right>
      <top style="thick">
        <color rgb="FF00B050"/>
      </top>
      <bottom style="thick">
        <color rgb="FF00B050"/>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421">
    <xf numFmtId="0" fontId="0" fillId="0" borderId="0" xfId="0">
      <alignment vertical="center"/>
    </xf>
    <xf numFmtId="0" fontId="3" fillId="2" borderId="0" xfId="0" applyFont="1" applyFill="1" applyProtection="1">
      <alignment vertical="center"/>
      <protection hidden="1"/>
    </xf>
    <xf numFmtId="0" fontId="5" fillId="2" borderId="0" xfId="0" applyFont="1" applyFill="1" applyProtection="1">
      <alignment vertical="center"/>
      <protection hidden="1"/>
    </xf>
    <xf numFmtId="0" fontId="6" fillId="3" borderId="0" xfId="0" applyFont="1" applyFill="1" applyProtection="1">
      <alignment vertical="center"/>
      <protection hidden="1"/>
    </xf>
    <xf numFmtId="0" fontId="3" fillId="3" borderId="0" xfId="0" applyFont="1" applyFill="1" applyProtection="1">
      <alignment vertical="center"/>
      <protection hidden="1"/>
    </xf>
    <xf numFmtId="0" fontId="7" fillId="3" borderId="0" xfId="0" applyFont="1" applyFill="1" applyProtection="1">
      <alignment vertical="center"/>
      <protection hidden="1"/>
    </xf>
    <xf numFmtId="0" fontId="8" fillId="3" borderId="0" xfId="0" applyFont="1" applyFill="1" applyProtection="1">
      <alignment vertical="center"/>
      <protection hidden="1"/>
    </xf>
    <xf numFmtId="0" fontId="9" fillId="3" borderId="0" xfId="0" applyFont="1" applyFill="1" applyProtection="1">
      <alignment vertical="center"/>
      <protection hidden="1"/>
    </xf>
    <xf numFmtId="0" fontId="10" fillId="2" borderId="0" xfId="0" applyFont="1" applyFill="1" applyProtection="1">
      <alignment vertical="center"/>
      <protection hidden="1"/>
    </xf>
    <xf numFmtId="38" fontId="6" fillId="2" borderId="0" xfId="0" applyNumberFormat="1" applyFont="1" applyFill="1" applyProtection="1">
      <alignment vertical="center"/>
      <protection hidden="1"/>
    </xf>
    <xf numFmtId="0" fontId="13" fillId="2" borderId="0" xfId="0" applyFont="1" applyFill="1" applyAlignment="1" applyProtection="1">
      <protection hidden="1"/>
    </xf>
    <xf numFmtId="0" fontId="13" fillId="2" borderId="3" xfId="0" applyFont="1" applyFill="1" applyBorder="1" applyAlignment="1" applyProtection="1">
      <protection hidden="1"/>
    </xf>
    <xf numFmtId="0" fontId="14" fillId="4" borderId="8" xfId="0" applyFont="1" applyFill="1" applyBorder="1" applyAlignment="1" applyProtection="1">
      <alignment horizontal="center" vertical="center"/>
      <protection hidden="1"/>
    </xf>
    <xf numFmtId="38" fontId="10" fillId="2" borderId="0" xfId="1" applyFont="1" applyFill="1" applyAlignment="1" applyProtection="1">
      <alignment horizontal="center" vertical="center"/>
      <protection hidden="1"/>
    </xf>
    <xf numFmtId="0" fontId="17" fillId="0" borderId="12" xfId="0" applyFont="1" applyBorder="1" applyAlignment="1" applyProtection="1">
      <alignment horizontal="center" vertical="center"/>
      <protection hidden="1"/>
    </xf>
    <xf numFmtId="0" fontId="17" fillId="0" borderId="13" xfId="0" applyFont="1" applyBorder="1" applyProtection="1">
      <alignment vertical="center"/>
      <protection hidden="1"/>
    </xf>
    <xf numFmtId="38" fontId="17" fillId="0" borderId="14" xfId="1" applyFont="1" applyFill="1" applyBorder="1" applyProtection="1">
      <alignment vertical="center"/>
      <protection hidden="1"/>
    </xf>
    <xf numFmtId="0" fontId="18" fillId="0" borderId="15" xfId="0" applyFont="1" applyBorder="1" applyAlignment="1" applyProtection="1">
      <alignment horizontal="left" vertical="center"/>
      <protection hidden="1"/>
    </xf>
    <xf numFmtId="0" fontId="17" fillId="0" borderId="16" xfId="0" applyFont="1" applyBorder="1" applyAlignment="1" applyProtection="1">
      <alignment horizontal="right" vertical="center"/>
      <protection locked="0"/>
    </xf>
    <xf numFmtId="38" fontId="17" fillId="0" borderId="17" xfId="1" applyFont="1" applyFill="1" applyBorder="1" applyAlignment="1" applyProtection="1">
      <alignment horizontal="right" vertical="center"/>
      <protection hidden="1"/>
    </xf>
    <xf numFmtId="0" fontId="18" fillId="0" borderId="18" xfId="0" applyFont="1" applyBorder="1" applyAlignment="1" applyProtection="1">
      <alignment horizontal="left" vertical="center"/>
      <protection hidden="1"/>
    </xf>
    <xf numFmtId="0" fontId="17" fillId="0" borderId="20" xfId="0" applyFont="1" applyBorder="1" applyAlignment="1" applyProtection="1">
      <alignment horizontal="center" vertical="center"/>
      <protection hidden="1"/>
    </xf>
    <xf numFmtId="0" fontId="17" fillId="0" borderId="21" xfId="0" applyFont="1" applyBorder="1" applyProtection="1">
      <alignment vertical="center"/>
      <protection hidden="1"/>
    </xf>
    <xf numFmtId="38" fontId="17" fillId="0" borderId="22" xfId="1" applyFont="1" applyFill="1" applyBorder="1" applyProtection="1">
      <alignment vertical="center"/>
      <protection hidden="1"/>
    </xf>
    <xf numFmtId="0" fontId="18" fillId="0" borderId="23" xfId="0" applyFont="1" applyBorder="1" applyAlignment="1" applyProtection="1">
      <alignment horizontal="left" vertical="center"/>
      <protection hidden="1"/>
    </xf>
    <xf numFmtId="0" fontId="17" fillId="0" borderId="24" xfId="0" applyFont="1" applyBorder="1" applyAlignment="1" applyProtection="1">
      <alignment horizontal="right" vertical="center"/>
      <protection locked="0"/>
    </xf>
    <xf numFmtId="38" fontId="17" fillId="0" borderId="25" xfId="1" applyFont="1" applyFill="1" applyBorder="1" applyAlignment="1" applyProtection="1">
      <alignment horizontal="right" vertical="center"/>
      <protection hidden="1"/>
    </xf>
    <xf numFmtId="0" fontId="18" fillId="0" borderId="26" xfId="0" applyFont="1" applyBorder="1" applyAlignment="1" applyProtection="1">
      <alignment horizontal="left" vertical="center"/>
      <protection hidden="1"/>
    </xf>
    <xf numFmtId="0" fontId="17" fillId="0" borderId="28" xfId="0" applyFont="1" applyBorder="1" applyAlignment="1" applyProtection="1">
      <alignment horizontal="center" vertical="center"/>
      <protection hidden="1"/>
    </xf>
    <xf numFmtId="0" fontId="17" fillId="0" borderId="29" xfId="0" applyFont="1" applyBorder="1" applyProtection="1">
      <alignment vertical="center"/>
      <protection hidden="1"/>
    </xf>
    <xf numFmtId="38" fontId="17" fillId="0" borderId="30" xfId="1" applyFont="1" applyFill="1" applyBorder="1" applyProtection="1">
      <alignment vertical="center"/>
      <protection hidden="1"/>
    </xf>
    <xf numFmtId="0" fontId="18" fillId="0" borderId="31" xfId="0" applyFont="1" applyBorder="1" applyAlignment="1" applyProtection="1">
      <alignment horizontal="left" vertical="center"/>
      <protection hidden="1"/>
    </xf>
    <xf numFmtId="0" fontId="17" fillId="0" borderId="32" xfId="0" applyFont="1" applyBorder="1" applyAlignment="1" applyProtection="1">
      <alignment horizontal="right" vertical="center"/>
      <protection locked="0"/>
    </xf>
    <xf numFmtId="38" fontId="17" fillId="0" borderId="33" xfId="1" applyFont="1" applyFill="1" applyBorder="1" applyAlignment="1" applyProtection="1">
      <alignment horizontal="right" vertical="center"/>
      <protection hidden="1"/>
    </xf>
    <xf numFmtId="0" fontId="18" fillId="0" borderId="34" xfId="0" applyFont="1" applyBorder="1" applyAlignment="1" applyProtection="1">
      <alignment horizontal="left" vertical="center"/>
      <protection hidden="1"/>
    </xf>
    <xf numFmtId="0" fontId="18" fillId="0" borderId="40" xfId="0" applyFont="1" applyBorder="1" applyAlignment="1" applyProtection="1">
      <alignment horizontal="left" vertical="center"/>
      <protection hidden="1"/>
    </xf>
    <xf numFmtId="0" fontId="21" fillId="2" borderId="0" xfId="0" applyFont="1" applyFill="1" applyProtection="1">
      <alignment vertical="center"/>
      <protection hidden="1"/>
    </xf>
    <xf numFmtId="0" fontId="17" fillId="2" borderId="0" xfId="0" applyFont="1" applyFill="1" applyProtection="1">
      <alignment vertical="center"/>
      <protection hidden="1"/>
    </xf>
    <xf numFmtId="0" fontId="17" fillId="2" borderId="0" xfId="0" applyFont="1" applyFill="1" applyAlignment="1" applyProtection="1">
      <alignment horizontal="left" vertical="center"/>
      <protection hidden="1"/>
    </xf>
    <xf numFmtId="0" fontId="18" fillId="0" borderId="47" xfId="0" applyFont="1" applyBorder="1" applyAlignment="1" applyProtection="1">
      <alignment horizontal="left" vertical="center"/>
      <protection hidden="1"/>
    </xf>
    <xf numFmtId="0" fontId="18" fillId="0" borderId="50" xfId="0" applyFont="1" applyBorder="1" applyAlignment="1" applyProtection="1">
      <alignment horizontal="left" vertical="center"/>
      <protection hidden="1"/>
    </xf>
    <xf numFmtId="0" fontId="18" fillId="0" borderId="53" xfId="0" applyFont="1" applyBorder="1" applyAlignment="1" applyProtection="1">
      <alignment horizontal="left" vertical="center"/>
      <protection hidden="1"/>
    </xf>
    <xf numFmtId="0" fontId="18" fillId="2" borderId="15" xfId="0" applyFont="1" applyFill="1" applyBorder="1" applyAlignment="1" applyProtection="1">
      <alignment horizontal="left" vertical="center"/>
      <protection hidden="1"/>
    </xf>
    <xf numFmtId="38" fontId="17" fillId="0" borderId="59" xfId="1" applyFont="1" applyFill="1" applyBorder="1" applyAlignment="1" applyProtection="1">
      <alignment horizontal="right" vertical="center"/>
      <protection hidden="1"/>
    </xf>
    <xf numFmtId="0" fontId="17" fillId="2" borderId="24" xfId="0" applyFont="1" applyFill="1" applyBorder="1" applyAlignment="1" applyProtection="1">
      <alignment horizontal="right" vertical="center"/>
      <protection locked="0"/>
    </xf>
    <xf numFmtId="0" fontId="14" fillId="4" borderId="61" xfId="0" applyFont="1" applyFill="1" applyBorder="1" applyAlignment="1" applyProtection="1">
      <alignment horizontal="center" vertical="center"/>
      <protection hidden="1"/>
    </xf>
    <xf numFmtId="0" fontId="18" fillId="2" borderId="63" xfId="0" applyFont="1" applyFill="1" applyBorder="1" applyProtection="1">
      <alignment vertical="center"/>
      <protection hidden="1"/>
    </xf>
    <xf numFmtId="38" fontId="17" fillId="0" borderId="54" xfId="1" applyFont="1" applyFill="1" applyBorder="1" applyAlignment="1" applyProtection="1">
      <alignment horizontal="right" vertical="center"/>
      <protection hidden="1"/>
    </xf>
    <xf numFmtId="0" fontId="18" fillId="2" borderId="40" xfId="0" applyFont="1" applyFill="1" applyBorder="1" applyProtection="1">
      <alignment vertical="center"/>
      <protection hidden="1"/>
    </xf>
    <xf numFmtId="38" fontId="17" fillId="0" borderId="60" xfId="1" applyFont="1" applyFill="1" applyBorder="1" applyAlignment="1" applyProtection="1">
      <alignment horizontal="right" vertical="center"/>
      <protection hidden="1"/>
    </xf>
    <xf numFmtId="0" fontId="18" fillId="0" borderId="62" xfId="0" applyFont="1" applyBorder="1" applyAlignment="1" applyProtection="1">
      <alignment horizontal="left" vertical="center"/>
      <protection hidden="1"/>
    </xf>
    <xf numFmtId="0" fontId="18" fillId="0" borderId="63" xfId="0" applyFont="1" applyBorder="1" applyAlignment="1" applyProtection="1">
      <alignment horizontal="left" vertical="center"/>
      <protection hidden="1"/>
    </xf>
    <xf numFmtId="0" fontId="18" fillId="2" borderId="9" xfId="0" applyFont="1" applyFill="1" applyBorder="1" applyProtection="1">
      <alignment vertical="center"/>
      <protection hidden="1"/>
    </xf>
    <xf numFmtId="0" fontId="17" fillId="0" borderId="64" xfId="0" applyFont="1" applyBorder="1" applyAlignment="1" applyProtection="1">
      <alignment horizontal="right" vertical="center"/>
      <protection locked="0"/>
    </xf>
    <xf numFmtId="0" fontId="18" fillId="2" borderId="47" xfId="0" applyFont="1" applyFill="1" applyBorder="1" applyProtection="1">
      <alignment vertical="center"/>
      <protection hidden="1"/>
    </xf>
    <xf numFmtId="0" fontId="18" fillId="2" borderId="34" xfId="0" applyFont="1" applyFill="1" applyBorder="1" applyProtection="1">
      <alignment vertical="center"/>
      <protection hidden="1"/>
    </xf>
    <xf numFmtId="0" fontId="22" fillId="2" borderId="0" xfId="0" applyFont="1" applyFill="1" applyProtection="1">
      <alignment vertical="center"/>
      <protection hidden="1"/>
    </xf>
    <xf numFmtId="0" fontId="23" fillId="2" borderId="0" xfId="0" applyFont="1" applyFill="1" applyProtection="1">
      <alignment vertical="center"/>
      <protection hidden="1"/>
    </xf>
    <xf numFmtId="0" fontId="24" fillId="2" borderId="0" xfId="0" applyFont="1" applyFill="1" applyAlignment="1" applyProtection="1">
      <alignment horizontal="center" vertical="top"/>
      <protection hidden="1"/>
    </xf>
    <xf numFmtId="38" fontId="24" fillId="2" borderId="0" xfId="1" applyFont="1" applyFill="1" applyBorder="1" applyAlignment="1" applyProtection="1">
      <alignment vertical="center"/>
      <protection hidden="1"/>
    </xf>
    <xf numFmtId="0" fontId="18" fillId="2" borderId="0" xfId="0" applyFont="1" applyFill="1" applyAlignment="1" applyProtection="1">
      <protection hidden="1"/>
    </xf>
    <xf numFmtId="0" fontId="8" fillId="2" borderId="0" xfId="0" applyFont="1" applyFill="1" applyAlignment="1" applyProtection="1">
      <alignment vertical="top"/>
      <protection hidden="1"/>
    </xf>
    <xf numFmtId="38" fontId="8" fillId="2" borderId="0" xfId="1" applyFont="1" applyFill="1" applyBorder="1" applyAlignment="1" applyProtection="1">
      <alignment vertical="top"/>
      <protection hidden="1"/>
    </xf>
    <xf numFmtId="0" fontId="18" fillId="2" borderId="0" xfId="0" applyFont="1" applyFill="1" applyProtection="1">
      <alignment vertical="center"/>
      <protection hidden="1"/>
    </xf>
    <xf numFmtId="38" fontId="17" fillId="0" borderId="57" xfId="1" applyFont="1" applyFill="1" applyBorder="1" applyProtection="1">
      <alignment vertical="center"/>
      <protection hidden="1"/>
    </xf>
    <xf numFmtId="0" fontId="17" fillId="0" borderId="70" xfId="0" applyFont="1" applyBorder="1" applyAlignment="1" applyProtection="1">
      <alignment horizontal="right" vertical="center"/>
      <protection locked="0"/>
    </xf>
    <xf numFmtId="0" fontId="17" fillId="2" borderId="71" xfId="0" applyFont="1" applyFill="1" applyBorder="1" applyProtection="1">
      <alignment vertical="center"/>
      <protection locked="0"/>
    </xf>
    <xf numFmtId="38" fontId="17" fillId="2" borderId="17" xfId="1" applyFont="1" applyFill="1" applyBorder="1" applyProtection="1">
      <alignment vertical="center"/>
      <protection hidden="1"/>
    </xf>
    <xf numFmtId="0" fontId="18" fillId="2" borderId="72" xfId="0" applyFont="1" applyFill="1" applyBorder="1" applyAlignment="1" applyProtection="1">
      <alignment horizontal="left" vertical="center"/>
      <protection hidden="1"/>
    </xf>
    <xf numFmtId="0" fontId="17" fillId="0" borderId="16" xfId="0" applyFont="1" applyBorder="1" applyProtection="1">
      <alignment vertical="center"/>
      <protection locked="0"/>
    </xf>
    <xf numFmtId="0" fontId="8" fillId="2" borderId="0" xfId="0" applyFont="1" applyFill="1" applyAlignment="1" applyProtection="1">
      <alignment horizontal="center" vertical="top"/>
      <protection hidden="1"/>
    </xf>
    <xf numFmtId="38" fontId="24" fillId="2" borderId="0" xfId="1" applyFont="1" applyFill="1" applyBorder="1" applyAlignment="1" applyProtection="1">
      <alignment vertical="top"/>
      <protection hidden="1"/>
    </xf>
    <xf numFmtId="38" fontId="18" fillId="2" borderId="0" xfId="1" applyFont="1" applyFill="1" applyBorder="1" applyAlignment="1" applyProtection="1">
      <alignment horizontal="left"/>
      <protection hidden="1"/>
    </xf>
    <xf numFmtId="0" fontId="17" fillId="2" borderId="24" xfId="0" applyFont="1" applyFill="1" applyBorder="1" applyProtection="1">
      <alignment vertical="center"/>
      <protection locked="0"/>
    </xf>
    <xf numFmtId="38" fontId="17" fillId="2" borderId="25" xfId="1" applyFont="1" applyFill="1" applyBorder="1" applyProtection="1">
      <alignment vertical="center"/>
      <protection hidden="1"/>
    </xf>
    <xf numFmtId="0" fontId="18" fillId="2" borderId="0" xfId="0" applyFont="1" applyFill="1" applyAlignment="1" applyProtection="1">
      <alignment horizontal="left" vertical="center"/>
      <protection hidden="1"/>
    </xf>
    <xf numFmtId="0" fontId="17" fillId="2" borderId="58" xfId="0" applyFont="1" applyFill="1" applyBorder="1" applyProtection="1">
      <alignment vertical="center"/>
      <protection locked="0"/>
    </xf>
    <xf numFmtId="38" fontId="17" fillId="2" borderId="33" xfId="1" applyFont="1" applyFill="1" applyBorder="1" applyProtection="1">
      <alignment vertical="center"/>
      <protection hidden="1"/>
    </xf>
    <xf numFmtId="0" fontId="17" fillId="2" borderId="74" xfId="0" applyFont="1" applyFill="1" applyBorder="1" applyProtection="1">
      <alignment vertical="center"/>
      <protection locked="0"/>
    </xf>
    <xf numFmtId="38" fontId="17" fillId="2" borderId="75" xfId="1" applyFont="1" applyFill="1" applyBorder="1" applyProtection="1">
      <alignment vertical="center"/>
      <protection hidden="1"/>
    </xf>
    <xf numFmtId="0" fontId="26" fillId="2" borderId="0" xfId="0" applyFont="1" applyFill="1" applyProtection="1">
      <alignment vertical="center"/>
      <protection hidden="1"/>
    </xf>
    <xf numFmtId="38" fontId="17" fillId="0" borderId="12" xfId="1" applyFont="1" applyFill="1" applyBorder="1" applyProtection="1">
      <alignment vertical="center"/>
      <protection hidden="1"/>
    </xf>
    <xf numFmtId="0" fontId="18" fillId="0" borderId="54" xfId="0" applyFont="1" applyBorder="1" applyAlignment="1" applyProtection="1">
      <alignment horizontal="left" vertical="center"/>
      <protection hidden="1"/>
    </xf>
    <xf numFmtId="38" fontId="17" fillId="0" borderId="17" xfId="1" applyFont="1" applyFill="1" applyBorder="1" applyProtection="1">
      <alignment vertical="center"/>
      <protection hidden="1"/>
    </xf>
    <xf numFmtId="38" fontId="17" fillId="0" borderId="20" xfId="1" applyFont="1" applyFill="1" applyBorder="1" applyProtection="1">
      <alignment vertical="center"/>
      <protection hidden="1"/>
    </xf>
    <xf numFmtId="0" fontId="18" fillId="0" borderId="25" xfId="0" applyFont="1" applyBorder="1" applyAlignment="1" applyProtection="1">
      <alignment horizontal="left" vertical="center"/>
      <protection hidden="1"/>
    </xf>
    <xf numFmtId="0" fontId="17" fillId="0" borderId="24" xfId="0" applyFont="1" applyBorder="1" applyProtection="1">
      <alignment vertical="center"/>
      <protection locked="0"/>
    </xf>
    <xf numFmtId="38" fontId="17" fillId="0" borderId="25" xfId="1" applyFont="1" applyFill="1" applyBorder="1" applyProtection="1">
      <alignment vertical="center"/>
      <protection hidden="1"/>
    </xf>
    <xf numFmtId="0" fontId="17" fillId="0" borderId="74" xfId="0" applyFont="1" applyBorder="1" applyAlignment="1" applyProtection="1">
      <alignment horizontal="right" vertical="center"/>
      <protection locked="0"/>
    </xf>
    <xf numFmtId="38" fontId="17" fillId="0" borderId="0" xfId="1" applyFont="1" applyFill="1" applyBorder="1" applyProtection="1">
      <alignment vertical="center"/>
      <protection hidden="1"/>
    </xf>
    <xf numFmtId="0" fontId="17" fillId="2" borderId="0" xfId="0" applyFont="1" applyFill="1" applyAlignment="1" applyProtection="1">
      <alignment horizontal="center" vertical="center"/>
      <protection hidden="1"/>
    </xf>
    <xf numFmtId="38" fontId="17" fillId="2" borderId="0" xfId="1" applyFont="1" applyFill="1" applyBorder="1" applyAlignment="1" applyProtection="1">
      <alignment vertical="center"/>
      <protection hidden="1"/>
    </xf>
    <xf numFmtId="38" fontId="17" fillId="0" borderId="28" xfId="1" applyFont="1" applyFill="1" applyBorder="1" applyProtection="1">
      <alignment vertical="center"/>
      <protection hidden="1"/>
    </xf>
    <xf numFmtId="0" fontId="17" fillId="0" borderId="74" xfId="0" applyFont="1" applyBorder="1" applyProtection="1">
      <alignment vertical="center"/>
      <protection locked="0"/>
    </xf>
    <xf numFmtId="38" fontId="17" fillId="0" borderId="33" xfId="1" applyFont="1" applyFill="1" applyBorder="1" applyProtection="1">
      <alignment vertical="center"/>
      <protection hidden="1"/>
    </xf>
    <xf numFmtId="38" fontId="17" fillId="2" borderId="66" xfId="1" applyFont="1" applyFill="1" applyBorder="1" applyProtection="1">
      <alignment vertical="center"/>
      <protection hidden="1"/>
    </xf>
    <xf numFmtId="38" fontId="18" fillId="2" borderId="0" xfId="1" applyFont="1" applyFill="1" applyBorder="1" applyAlignment="1" applyProtection="1">
      <alignment vertical="center" wrapText="1"/>
      <protection hidden="1"/>
    </xf>
    <xf numFmtId="0" fontId="17" fillId="2" borderId="16" xfId="0" applyFont="1" applyFill="1" applyBorder="1" applyProtection="1">
      <alignment vertical="center"/>
      <protection locked="0"/>
    </xf>
    <xf numFmtId="38" fontId="17" fillId="2" borderId="46" xfId="1" applyFont="1" applyFill="1" applyBorder="1" applyProtection="1">
      <alignment vertical="center"/>
      <protection hidden="1"/>
    </xf>
    <xf numFmtId="38" fontId="18" fillId="2" borderId="10" xfId="1" applyFont="1" applyFill="1" applyBorder="1" applyProtection="1">
      <alignment vertical="center"/>
      <protection hidden="1"/>
    </xf>
    <xf numFmtId="0" fontId="24" fillId="0" borderId="0" xfId="0" applyFont="1" applyAlignment="1" applyProtection="1">
      <alignment horizontal="center" vertical="top"/>
      <protection hidden="1"/>
    </xf>
    <xf numFmtId="38" fontId="24" fillId="0" borderId="0" xfId="1" applyFont="1" applyFill="1" applyBorder="1" applyAlignment="1" applyProtection="1">
      <alignment vertical="top"/>
      <protection hidden="1"/>
    </xf>
    <xf numFmtId="0" fontId="18" fillId="0" borderId="0" xfId="0" applyFont="1" applyAlignment="1" applyProtection="1">
      <protection hidden="1"/>
    </xf>
    <xf numFmtId="38" fontId="17" fillId="2" borderId="20" xfId="1" applyFont="1" applyFill="1" applyBorder="1" applyProtection="1">
      <alignment vertical="center"/>
      <protection hidden="1"/>
    </xf>
    <xf numFmtId="38" fontId="18" fillId="2" borderId="50" xfId="1" applyFont="1" applyFill="1" applyBorder="1" applyAlignment="1" applyProtection="1">
      <alignment vertical="center" wrapText="1"/>
      <protection hidden="1"/>
    </xf>
    <xf numFmtId="38" fontId="17" fillId="2" borderId="0" xfId="1" applyFont="1" applyFill="1" applyBorder="1" applyProtection="1">
      <alignment vertical="center"/>
      <protection hidden="1"/>
    </xf>
    <xf numFmtId="38" fontId="18" fillId="2" borderId="53" xfId="1" applyFont="1" applyFill="1" applyBorder="1" applyProtection="1">
      <alignment vertical="center"/>
      <protection hidden="1"/>
    </xf>
    <xf numFmtId="0" fontId="21" fillId="0" borderId="0" xfId="0" applyFont="1" applyProtection="1">
      <alignment vertical="center"/>
      <protection hidden="1"/>
    </xf>
    <xf numFmtId="0" fontId="17" fillId="0" borderId="0" xfId="0" applyFont="1" applyProtection="1">
      <alignment vertical="center"/>
      <protection hidden="1"/>
    </xf>
    <xf numFmtId="38" fontId="17" fillId="2" borderId="52" xfId="1" applyFont="1" applyFill="1" applyBorder="1" applyProtection="1">
      <alignment vertical="center"/>
      <protection hidden="1"/>
    </xf>
    <xf numFmtId="38" fontId="17" fillId="2" borderId="28" xfId="1" applyFont="1" applyFill="1" applyBorder="1" applyProtection="1">
      <alignment vertical="center"/>
      <protection hidden="1"/>
    </xf>
    <xf numFmtId="38" fontId="18" fillId="2" borderId="62" xfId="1" applyFont="1" applyFill="1" applyBorder="1" applyAlignment="1" applyProtection="1">
      <alignment vertical="center" wrapText="1"/>
      <protection hidden="1"/>
    </xf>
    <xf numFmtId="38" fontId="17" fillId="2" borderId="82" xfId="1" applyFont="1" applyFill="1" applyBorder="1" applyProtection="1">
      <alignment vertical="center"/>
      <protection hidden="1"/>
    </xf>
    <xf numFmtId="38" fontId="18" fillId="2" borderId="63" xfId="1" applyFont="1" applyFill="1" applyBorder="1" applyProtection="1">
      <alignment vertical="center"/>
      <protection hidden="1"/>
    </xf>
    <xf numFmtId="38" fontId="17" fillId="0" borderId="54" xfId="1" applyFont="1" applyFill="1" applyBorder="1" applyProtection="1">
      <alignment vertical="center"/>
      <protection hidden="1"/>
    </xf>
    <xf numFmtId="0" fontId="6" fillId="2" borderId="0" xfId="0" applyFont="1" applyFill="1" applyProtection="1">
      <alignment vertical="center"/>
      <protection hidden="1"/>
    </xf>
    <xf numFmtId="38" fontId="17" fillId="0" borderId="60" xfId="1" applyFont="1" applyFill="1" applyBorder="1" applyProtection="1">
      <alignment vertical="center"/>
      <protection hidden="1"/>
    </xf>
    <xf numFmtId="38" fontId="17" fillId="0" borderId="66" xfId="1" applyFont="1" applyFill="1" applyBorder="1" applyProtection="1">
      <alignment vertical="center"/>
      <protection hidden="1"/>
    </xf>
    <xf numFmtId="38" fontId="18" fillId="0" borderId="83" xfId="1" applyFont="1" applyFill="1" applyBorder="1" applyProtection="1">
      <alignment vertical="center"/>
      <protection hidden="1"/>
    </xf>
    <xf numFmtId="38" fontId="18" fillId="0" borderId="47" xfId="1" applyFont="1" applyFill="1" applyBorder="1" applyProtection="1">
      <alignment vertical="center"/>
      <protection hidden="1"/>
    </xf>
    <xf numFmtId="38" fontId="17" fillId="0" borderId="75" xfId="1" applyFont="1" applyFill="1" applyBorder="1" applyProtection="1">
      <alignment vertical="center"/>
      <protection hidden="1"/>
    </xf>
    <xf numFmtId="38" fontId="18" fillId="0" borderId="63" xfId="1" applyFont="1" applyFill="1" applyBorder="1" applyProtection="1">
      <alignment vertical="center"/>
      <protection hidden="1"/>
    </xf>
    <xf numFmtId="0" fontId="9" fillId="2" borderId="0" xfId="0" applyFont="1" applyFill="1" applyProtection="1">
      <alignment vertical="center"/>
      <protection hidden="1"/>
    </xf>
    <xf numFmtId="0" fontId="28" fillId="2" borderId="0" xfId="0" applyFont="1" applyFill="1" applyAlignment="1" applyProtection="1">
      <alignment horizontal="left" vertical="center"/>
      <protection hidden="1"/>
    </xf>
    <xf numFmtId="38" fontId="17" fillId="2" borderId="57" xfId="1" applyFont="1" applyFill="1" applyBorder="1" applyAlignment="1" applyProtection="1">
      <alignment vertical="center"/>
      <protection hidden="1"/>
    </xf>
    <xf numFmtId="0" fontId="18" fillId="2" borderId="33" xfId="0" applyFont="1" applyFill="1" applyBorder="1" applyProtection="1">
      <alignment vertical="center"/>
      <protection hidden="1"/>
    </xf>
    <xf numFmtId="0" fontId="17" fillId="2" borderId="70" xfId="0" applyFont="1" applyFill="1" applyBorder="1" applyProtection="1">
      <alignment vertical="center"/>
      <protection locked="0"/>
    </xf>
    <xf numFmtId="38" fontId="17" fillId="2" borderId="33" xfId="1" applyFont="1" applyFill="1" applyBorder="1" applyAlignment="1" applyProtection="1">
      <alignment vertical="center"/>
      <protection hidden="1"/>
    </xf>
    <xf numFmtId="0" fontId="14" fillId="4" borderId="7" xfId="0" applyFont="1" applyFill="1" applyBorder="1" applyAlignment="1" applyProtection="1">
      <alignment horizontal="center" vertical="center" wrapText="1"/>
      <protection hidden="1"/>
    </xf>
    <xf numFmtId="0" fontId="14" fillId="4" borderId="6" xfId="0" applyFont="1" applyFill="1" applyBorder="1" applyAlignment="1" applyProtection="1">
      <alignment horizontal="center" vertical="center" wrapText="1"/>
      <protection hidden="1"/>
    </xf>
    <xf numFmtId="0" fontId="14" fillId="4" borderId="7" xfId="0" applyFont="1" applyFill="1" applyBorder="1" applyAlignment="1" applyProtection="1">
      <alignment horizontal="center" vertical="center"/>
      <protection hidden="1"/>
    </xf>
    <xf numFmtId="0" fontId="14" fillId="4" borderId="9" xfId="0" applyFont="1" applyFill="1" applyBorder="1" applyAlignment="1" applyProtection="1">
      <alignment horizontal="center" vertical="center"/>
      <protection hidden="1"/>
    </xf>
    <xf numFmtId="38" fontId="17" fillId="2" borderId="0" xfId="1" applyFont="1" applyFill="1" applyBorder="1" applyAlignment="1" applyProtection="1">
      <alignment horizontal="right" vertical="center"/>
      <protection hidden="1"/>
    </xf>
    <xf numFmtId="0" fontId="17" fillId="2" borderId="20" xfId="0" applyFont="1" applyFill="1" applyBorder="1" applyProtection="1">
      <alignment vertical="center"/>
      <protection hidden="1"/>
    </xf>
    <xf numFmtId="0" fontId="17" fillId="2" borderId="79" xfId="0" applyFont="1" applyFill="1" applyBorder="1" applyProtection="1">
      <alignment vertical="center"/>
      <protection hidden="1"/>
    </xf>
    <xf numFmtId="0" fontId="27" fillId="0" borderId="33" xfId="0" applyFont="1" applyBorder="1" applyAlignment="1" applyProtection="1">
      <alignment horizontal="center" vertical="center" wrapText="1"/>
      <protection hidden="1"/>
    </xf>
    <xf numFmtId="0" fontId="3" fillId="0" borderId="0" xfId="0" applyFont="1">
      <alignment vertical="center"/>
    </xf>
    <xf numFmtId="0" fontId="28" fillId="0" borderId="0" xfId="0" applyFont="1">
      <alignment vertical="center"/>
    </xf>
    <xf numFmtId="0" fontId="25" fillId="2" borderId="0" xfId="0" applyFont="1" applyFill="1" applyProtection="1">
      <alignment vertical="center"/>
      <protection hidden="1"/>
    </xf>
    <xf numFmtId="0" fontId="31" fillId="2" borderId="0" xfId="0" applyFont="1" applyFill="1" applyProtection="1">
      <alignment vertical="center"/>
      <protection hidden="1"/>
    </xf>
    <xf numFmtId="0" fontId="32" fillId="0" borderId="25" xfId="0" applyFont="1" applyBorder="1" applyAlignment="1" applyProtection="1">
      <alignment horizontal="left" vertical="center"/>
      <protection hidden="1"/>
    </xf>
    <xf numFmtId="38" fontId="17" fillId="0" borderId="93" xfId="1" applyFont="1" applyFill="1" applyBorder="1" applyProtection="1">
      <alignment vertical="center"/>
      <protection hidden="1"/>
    </xf>
    <xf numFmtId="0" fontId="32" fillId="0" borderId="94" xfId="0" applyFont="1" applyBorder="1" applyAlignment="1" applyProtection="1">
      <alignment horizontal="left" vertical="center"/>
      <protection hidden="1"/>
    </xf>
    <xf numFmtId="0" fontId="32" fillId="0" borderId="62" xfId="0" applyFont="1" applyBorder="1" applyAlignment="1" applyProtection="1">
      <alignment horizontal="left" vertical="center"/>
      <protection hidden="1"/>
    </xf>
    <xf numFmtId="38" fontId="17" fillId="0" borderId="82" xfId="1" applyFont="1" applyFill="1" applyBorder="1" applyProtection="1">
      <alignment vertical="center"/>
      <protection hidden="1"/>
    </xf>
    <xf numFmtId="38" fontId="17" fillId="0" borderId="95" xfId="1" applyFont="1" applyFill="1" applyBorder="1" applyProtection="1">
      <alignment vertical="center"/>
      <protection hidden="1"/>
    </xf>
    <xf numFmtId="0" fontId="18" fillId="0" borderId="96" xfId="0" applyFont="1" applyBorder="1" applyAlignment="1" applyProtection="1">
      <alignment horizontal="left" vertical="center"/>
      <protection hidden="1"/>
    </xf>
    <xf numFmtId="0" fontId="28" fillId="0" borderId="0" xfId="0" applyFont="1" applyAlignment="1" applyProtection="1">
      <alignment horizontal="left" vertical="center"/>
      <protection hidden="1"/>
    </xf>
    <xf numFmtId="0" fontId="9" fillId="0" borderId="0" xfId="0" applyFont="1" applyProtection="1">
      <alignment vertical="center"/>
      <protection hidden="1"/>
    </xf>
    <xf numFmtId="0" fontId="24" fillId="2" borderId="0" xfId="0" applyFont="1" applyFill="1" applyProtection="1">
      <alignment vertical="center"/>
      <protection hidden="1"/>
    </xf>
    <xf numFmtId="38" fontId="32" fillId="0" borderId="60" xfId="1" applyFont="1" applyFill="1" applyBorder="1" applyAlignment="1" applyProtection="1">
      <alignment vertical="center" wrapText="1"/>
      <protection hidden="1"/>
    </xf>
    <xf numFmtId="38" fontId="32" fillId="0" borderId="25" xfId="1" applyFont="1" applyFill="1" applyBorder="1" applyAlignment="1" applyProtection="1">
      <alignment vertical="center" wrapText="1"/>
      <protection hidden="1"/>
    </xf>
    <xf numFmtId="38" fontId="32" fillId="0" borderId="75" xfId="1" applyFont="1" applyFill="1" applyBorder="1" applyAlignment="1" applyProtection="1">
      <alignment vertical="center" wrapText="1"/>
      <protection hidden="1"/>
    </xf>
    <xf numFmtId="0" fontId="19" fillId="0" borderId="0" xfId="0" applyFont="1" applyAlignment="1" applyProtection="1">
      <protection hidden="1"/>
    </xf>
    <xf numFmtId="0" fontId="3" fillId="0" borderId="0" xfId="0" applyFont="1" applyProtection="1">
      <alignment vertical="center"/>
      <protection hidden="1"/>
    </xf>
    <xf numFmtId="0" fontId="17" fillId="2" borderId="25" xfId="0" applyFont="1" applyFill="1" applyBorder="1" applyAlignment="1" applyProtection="1">
      <alignment horizontal="center" vertical="center"/>
      <protection hidden="1"/>
    </xf>
    <xf numFmtId="0" fontId="17" fillId="2" borderId="75" xfId="0" applyFont="1" applyFill="1" applyBorder="1" applyAlignment="1" applyProtection="1">
      <alignment horizontal="center" vertical="center"/>
      <protection hidden="1"/>
    </xf>
    <xf numFmtId="0" fontId="17" fillId="2" borderId="33" xfId="0" applyFont="1" applyFill="1" applyBorder="1" applyAlignment="1" applyProtection="1">
      <alignment horizontal="center" vertical="center"/>
      <protection hidden="1"/>
    </xf>
    <xf numFmtId="0" fontId="17" fillId="2" borderId="54" xfId="0" applyFont="1" applyFill="1" applyBorder="1" applyAlignment="1" applyProtection="1">
      <alignment horizontal="center" vertical="center"/>
      <protection hidden="1"/>
    </xf>
    <xf numFmtId="0" fontId="14" fillId="4" borderId="97" xfId="0" applyFont="1" applyFill="1" applyBorder="1" applyAlignment="1" applyProtection="1">
      <alignment horizontal="center" vertical="center"/>
      <protection hidden="1"/>
    </xf>
    <xf numFmtId="0" fontId="17" fillId="2" borderId="13" xfId="0" applyFont="1" applyFill="1" applyBorder="1" applyProtection="1">
      <alignment vertical="center"/>
      <protection hidden="1"/>
    </xf>
    <xf numFmtId="38" fontId="17" fillId="2" borderId="14" xfId="1" applyFont="1" applyFill="1" applyBorder="1" applyProtection="1">
      <alignment vertical="center"/>
      <protection hidden="1"/>
    </xf>
    <xf numFmtId="0" fontId="17" fillId="2" borderId="21" xfId="0" applyFont="1" applyFill="1" applyBorder="1" applyProtection="1">
      <alignment vertical="center"/>
      <protection hidden="1"/>
    </xf>
    <xf numFmtId="38" fontId="17" fillId="2" borderId="22" xfId="1" applyFont="1" applyFill="1" applyBorder="1" applyProtection="1">
      <alignment vertical="center"/>
      <protection hidden="1"/>
    </xf>
    <xf numFmtId="0" fontId="17" fillId="2" borderId="29" xfId="0" applyFont="1" applyFill="1" applyBorder="1" applyProtection="1">
      <alignment vertical="center"/>
      <protection hidden="1"/>
    </xf>
    <xf numFmtId="38" fontId="17" fillId="2" borderId="30" xfId="1" applyFont="1" applyFill="1" applyBorder="1" applyProtection="1">
      <alignment vertical="center"/>
      <protection hidden="1"/>
    </xf>
    <xf numFmtId="0" fontId="17" fillId="2" borderId="32" xfId="0" applyFont="1" applyFill="1" applyBorder="1" applyAlignment="1" applyProtection="1">
      <alignment horizontal="right" vertical="center"/>
      <protection locked="0"/>
    </xf>
    <xf numFmtId="38" fontId="17" fillId="2" borderId="33" xfId="1" applyFont="1" applyFill="1" applyBorder="1" applyAlignment="1" applyProtection="1">
      <alignment horizontal="right" vertical="center"/>
      <protection hidden="1"/>
    </xf>
    <xf numFmtId="0" fontId="17" fillId="2" borderId="64" xfId="0" applyFont="1" applyFill="1" applyBorder="1" applyAlignment="1" applyProtection="1">
      <alignment horizontal="right" vertical="center"/>
      <protection locked="0"/>
    </xf>
    <xf numFmtId="38" fontId="17" fillId="2" borderId="17" xfId="1" applyFont="1" applyFill="1" applyBorder="1" applyAlignment="1" applyProtection="1">
      <alignment horizontal="right" vertical="center"/>
      <protection hidden="1"/>
    </xf>
    <xf numFmtId="0" fontId="18" fillId="2" borderId="23" xfId="0" applyFont="1" applyFill="1" applyBorder="1" applyAlignment="1" applyProtection="1">
      <alignment horizontal="left" vertical="center"/>
      <protection hidden="1"/>
    </xf>
    <xf numFmtId="38" fontId="17" fillId="2" borderId="25" xfId="1" applyFont="1" applyFill="1" applyBorder="1" applyAlignment="1" applyProtection="1">
      <alignment horizontal="right" vertical="center"/>
      <protection hidden="1"/>
    </xf>
    <xf numFmtId="0" fontId="18" fillId="2" borderId="31" xfId="0" applyFont="1" applyFill="1" applyBorder="1" applyAlignment="1" applyProtection="1">
      <alignment horizontal="left" vertical="center"/>
      <protection hidden="1"/>
    </xf>
    <xf numFmtId="0" fontId="17" fillId="2" borderId="36" xfId="0" applyFont="1" applyFill="1" applyBorder="1" applyProtection="1">
      <alignment vertical="center"/>
      <protection hidden="1"/>
    </xf>
    <xf numFmtId="0" fontId="17" fillId="2" borderId="42" xfId="0" applyFont="1" applyFill="1" applyBorder="1" applyProtection="1">
      <alignment vertical="center"/>
      <protection hidden="1"/>
    </xf>
    <xf numFmtId="0" fontId="17" fillId="2" borderId="42" xfId="0" applyFont="1" applyFill="1" applyBorder="1" applyAlignment="1" applyProtection="1">
      <alignment horizontal="left" vertical="center"/>
      <protection hidden="1"/>
    </xf>
    <xf numFmtId="0" fontId="17" fillId="2" borderId="56" xfId="0" applyFont="1" applyFill="1" applyBorder="1" applyAlignment="1" applyProtection="1">
      <alignment horizontal="left" vertical="center"/>
      <protection hidden="1"/>
    </xf>
    <xf numFmtId="0" fontId="17" fillId="2" borderId="78" xfId="0" applyFont="1" applyFill="1" applyBorder="1" applyAlignment="1" applyProtection="1">
      <alignment horizontal="center" vertical="center"/>
      <protection hidden="1"/>
    </xf>
    <xf numFmtId="0" fontId="17" fillId="2" borderId="51" xfId="0" applyFont="1" applyFill="1" applyBorder="1" applyAlignment="1" applyProtection="1">
      <alignment horizontal="right" vertical="center"/>
      <protection locked="0"/>
    </xf>
    <xf numFmtId="0" fontId="17" fillId="2" borderId="45" xfId="0" applyFont="1" applyFill="1" applyBorder="1" applyAlignment="1" applyProtection="1">
      <alignment horizontal="right" vertical="center"/>
      <protection locked="0"/>
    </xf>
    <xf numFmtId="0" fontId="17" fillId="2" borderId="74" xfId="0" applyFont="1" applyFill="1" applyBorder="1" applyAlignment="1" applyProtection="1">
      <alignment horizontal="right" vertical="center"/>
      <protection locked="0"/>
    </xf>
    <xf numFmtId="38" fontId="17" fillId="2" borderId="14" xfId="1" applyFont="1" applyFill="1" applyBorder="1" applyAlignment="1" applyProtection="1">
      <alignment vertical="center"/>
      <protection hidden="1"/>
    </xf>
    <xf numFmtId="0" fontId="34" fillId="4" borderId="5" xfId="0" applyFont="1" applyFill="1" applyBorder="1" applyAlignment="1" applyProtection="1">
      <alignment horizontal="center" vertical="center"/>
      <protection hidden="1"/>
    </xf>
    <xf numFmtId="0" fontId="8" fillId="2" borderId="0" xfId="0" applyFont="1" applyFill="1" applyProtection="1">
      <alignment vertical="center"/>
      <protection hidden="1"/>
    </xf>
    <xf numFmtId="0" fontId="17" fillId="0" borderId="54" xfId="0" applyFont="1" applyBorder="1" applyProtection="1">
      <alignment vertical="center"/>
      <protection hidden="1"/>
    </xf>
    <xf numFmtId="0" fontId="17" fillId="0" borderId="25" xfId="0" applyFont="1" applyBorder="1" applyProtection="1">
      <alignment vertical="center"/>
      <protection hidden="1"/>
    </xf>
    <xf numFmtId="0" fontId="17" fillId="0" borderId="75" xfId="0" applyFont="1" applyBorder="1" applyProtection="1">
      <alignment vertical="center"/>
      <protection hidden="1"/>
    </xf>
    <xf numFmtId="0" fontId="17" fillId="0" borderId="17" xfId="0" applyFont="1" applyBorder="1" applyProtection="1">
      <alignment vertical="center"/>
      <protection hidden="1"/>
    </xf>
    <xf numFmtId="0" fontId="17" fillId="0" borderId="60" xfId="0" applyFont="1" applyBorder="1" applyProtection="1">
      <alignment vertical="center"/>
      <protection hidden="1"/>
    </xf>
    <xf numFmtId="0" fontId="17" fillId="0" borderId="98" xfId="0" applyFont="1" applyBorder="1" applyAlignment="1" applyProtection="1">
      <alignment horizontal="left" vertical="center"/>
      <protection hidden="1"/>
    </xf>
    <xf numFmtId="0" fontId="17" fillId="0" borderId="33" xfId="0" applyFont="1" applyBorder="1" applyAlignment="1" applyProtection="1">
      <alignment horizontal="left" vertical="center"/>
      <protection hidden="1"/>
    </xf>
    <xf numFmtId="0" fontId="3" fillId="2" borderId="25" xfId="0" applyFont="1" applyFill="1" applyBorder="1" applyProtection="1">
      <alignment vertical="center"/>
      <protection hidden="1"/>
    </xf>
    <xf numFmtId="0" fontId="32" fillId="0" borderId="75" xfId="0" applyFont="1" applyBorder="1" applyAlignment="1" applyProtection="1">
      <alignment horizontal="left" vertical="center"/>
      <protection hidden="1"/>
    </xf>
    <xf numFmtId="0" fontId="17" fillId="0" borderId="111" xfId="0" applyFont="1" applyBorder="1" applyProtection="1">
      <alignment vertical="center"/>
      <protection hidden="1"/>
    </xf>
    <xf numFmtId="0" fontId="17" fillId="0" borderId="110" xfId="0" applyFont="1" applyBorder="1" applyProtection="1">
      <alignment vertical="center"/>
      <protection hidden="1"/>
    </xf>
    <xf numFmtId="0" fontId="17" fillId="0" borderId="113" xfId="0" applyFont="1" applyBorder="1" applyAlignment="1" applyProtection="1">
      <alignment horizontal="left" vertical="center"/>
      <protection hidden="1"/>
    </xf>
    <xf numFmtId="0" fontId="17" fillId="0" borderId="112" xfId="0" applyFont="1" applyBorder="1" applyAlignment="1" applyProtection="1">
      <alignment horizontal="left" vertical="center"/>
      <protection hidden="1"/>
    </xf>
    <xf numFmtId="0" fontId="14" fillId="4" borderId="76" xfId="0" applyFont="1" applyFill="1" applyBorder="1" applyAlignment="1" applyProtection="1">
      <alignment horizontal="center" vertical="center"/>
      <protection hidden="1"/>
    </xf>
    <xf numFmtId="0" fontId="17" fillId="2" borderId="108" xfId="0" applyFont="1" applyFill="1" applyBorder="1" applyAlignment="1" applyProtection="1">
      <alignment horizontal="center" vertical="center"/>
      <protection hidden="1"/>
    </xf>
    <xf numFmtId="0" fontId="8" fillId="0" borderId="0" xfId="0" applyFont="1" applyProtection="1">
      <alignment vertical="center"/>
      <protection hidden="1"/>
    </xf>
    <xf numFmtId="0" fontId="28" fillId="2" borderId="0" xfId="0" applyFont="1" applyFill="1" applyProtection="1">
      <alignment vertical="center"/>
      <protection hidden="1"/>
    </xf>
    <xf numFmtId="38" fontId="17" fillId="2" borderId="116" xfId="1" applyFont="1" applyFill="1" applyBorder="1" applyProtection="1">
      <alignment vertical="center"/>
      <protection hidden="1"/>
    </xf>
    <xf numFmtId="0" fontId="17" fillId="2" borderId="117" xfId="0" applyFont="1" applyFill="1" applyBorder="1" applyProtection="1">
      <alignment vertical="center"/>
      <protection hidden="1"/>
    </xf>
    <xf numFmtId="38" fontId="17" fillId="2" borderId="118" xfId="1" applyFont="1" applyFill="1" applyBorder="1" applyProtection="1">
      <alignment vertical="center"/>
      <protection hidden="1"/>
    </xf>
    <xf numFmtId="0" fontId="18" fillId="2" borderId="119" xfId="0" applyFont="1" applyFill="1" applyBorder="1" applyAlignment="1" applyProtection="1">
      <alignment horizontal="left" vertical="center"/>
      <protection hidden="1"/>
    </xf>
    <xf numFmtId="0" fontId="17" fillId="2" borderId="120" xfId="0" applyFont="1" applyFill="1" applyBorder="1" applyAlignment="1" applyProtection="1">
      <alignment horizontal="right" vertical="center"/>
      <protection locked="0"/>
    </xf>
    <xf numFmtId="38" fontId="17" fillId="2" borderId="121" xfId="1" applyFont="1" applyFill="1" applyBorder="1" applyAlignment="1" applyProtection="1">
      <alignment horizontal="right" vertical="center"/>
      <protection hidden="1"/>
    </xf>
    <xf numFmtId="0" fontId="18" fillId="2" borderId="114" xfId="0" applyFont="1" applyFill="1" applyBorder="1" applyProtection="1">
      <alignment vertical="center"/>
      <protection hidden="1"/>
    </xf>
    <xf numFmtId="0" fontId="17" fillId="2" borderId="122" xfId="0" applyFont="1" applyFill="1" applyBorder="1" applyProtection="1">
      <alignment vertical="center"/>
      <protection hidden="1"/>
    </xf>
    <xf numFmtId="38" fontId="17" fillId="2" borderId="123" xfId="1" applyFont="1" applyFill="1" applyBorder="1" applyProtection="1">
      <alignment vertical="center"/>
      <protection hidden="1"/>
    </xf>
    <xf numFmtId="0" fontId="18" fillId="2" borderId="124" xfId="0" applyFont="1" applyFill="1" applyBorder="1" applyAlignment="1" applyProtection="1">
      <alignment horizontal="left" vertical="center"/>
      <protection hidden="1"/>
    </xf>
    <xf numFmtId="0" fontId="17" fillId="2" borderId="125" xfId="0" applyFont="1" applyFill="1" applyBorder="1" applyAlignment="1" applyProtection="1">
      <alignment horizontal="right" vertical="center"/>
      <protection locked="0"/>
    </xf>
    <xf numFmtId="38" fontId="17" fillId="2" borderId="126" xfId="1" applyFont="1" applyFill="1" applyBorder="1" applyAlignment="1" applyProtection="1">
      <alignment horizontal="right" vertical="center"/>
      <protection hidden="1"/>
    </xf>
    <xf numFmtId="0" fontId="18" fillId="2" borderId="26" xfId="0" applyFont="1" applyFill="1" applyBorder="1" applyProtection="1">
      <alignment vertical="center"/>
      <protection hidden="1"/>
    </xf>
    <xf numFmtId="0" fontId="17" fillId="2" borderId="127" xfId="0" applyFont="1" applyFill="1" applyBorder="1" applyProtection="1">
      <alignment vertical="center"/>
      <protection hidden="1"/>
    </xf>
    <xf numFmtId="38" fontId="17" fillId="2" borderId="128" xfId="1" applyFont="1" applyFill="1" applyBorder="1" applyProtection="1">
      <alignment vertical="center"/>
      <protection hidden="1"/>
    </xf>
    <xf numFmtId="0" fontId="18" fillId="2" borderId="129" xfId="0" applyFont="1" applyFill="1" applyBorder="1" applyAlignment="1" applyProtection="1">
      <alignment horizontal="left" vertical="center"/>
      <protection hidden="1"/>
    </xf>
    <xf numFmtId="0" fontId="17" fillId="2" borderId="130" xfId="0" applyFont="1" applyFill="1" applyBorder="1" applyAlignment="1" applyProtection="1">
      <alignment horizontal="right" vertical="center"/>
      <protection locked="0"/>
    </xf>
    <xf numFmtId="38" fontId="17" fillId="2" borderId="108" xfId="1" applyFont="1" applyFill="1" applyBorder="1" applyAlignment="1" applyProtection="1">
      <alignment horizontal="right" vertical="center"/>
      <protection hidden="1"/>
    </xf>
    <xf numFmtId="0" fontId="18" fillId="2" borderId="96" xfId="0" applyFont="1" applyFill="1" applyBorder="1" applyProtection="1">
      <alignment vertical="center"/>
      <protection hidden="1"/>
    </xf>
    <xf numFmtId="0" fontId="17" fillId="2" borderId="17" xfId="0" applyFont="1" applyFill="1" applyBorder="1" applyProtection="1">
      <alignment vertical="center"/>
      <protection hidden="1"/>
    </xf>
    <xf numFmtId="0" fontId="17" fillId="2" borderId="5" xfId="0" applyFont="1" applyFill="1" applyBorder="1" applyProtection="1">
      <alignment vertical="center"/>
      <protection hidden="1"/>
    </xf>
    <xf numFmtId="0" fontId="17" fillId="0" borderId="134" xfId="0" applyFont="1" applyBorder="1" applyAlignment="1" applyProtection="1">
      <alignment horizontal="center" vertical="center" wrapText="1"/>
      <protection hidden="1"/>
    </xf>
    <xf numFmtId="0" fontId="17" fillId="0" borderId="135" xfId="0" applyFont="1" applyBorder="1" applyAlignment="1" applyProtection="1">
      <alignment horizontal="center" vertical="center" wrapText="1"/>
      <protection hidden="1"/>
    </xf>
    <xf numFmtId="0" fontId="17" fillId="2" borderId="135" xfId="0" applyFont="1" applyFill="1" applyBorder="1" applyAlignment="1" applyProtection="1">
      <alignment horizontal="center" vertical="center" wrapText="1"/>
      <protection hidden="1"/>
    </xf>
    <xf numFmtId="0" fontId="17" fillId="2" borderId="121" xfId="0" applyFont="1" applyFill="1" applyBorder="1" applyAlignment="1" applyProtection="1">
      <alignment horizontal="center" vertical="center"/>
      <protection hidden="1"/>
    </xf>
    <xf numFmtId="0" fontId="17" fillId="2" borderId="126" xfId="0" applyFont="1" applyFill="1" applyBorder="1" applyAlignment="1" applyProtection="1">
      <alignment horizontal="center" vertical="center"/>
      <protection hidden="1"/>
    </xf>
    <xf numFmtId="0" fontId="17" fillId="2" borderId="134" xfId="0" applyFont="1" applyFill="1" applyBorder="1" applyAlignment="1" applyProtection="1">
      <alignment horizontal="center" vertical="center" wrapText="1"/>
      <protection hidden="1"/>
    </xf>
    <xf numFmtId="0" fontId="17" fillId="2" borderId="141" xfId="0" applyFont="1" applyFill="1" applyBorder="1" applyAlignment="1" applyProtection="1">
      <alignment horizontal="right" vertical="center"/>
      <protection locked="0"/>
    </xf>
    <xf numFmtId="0" fontId="18" fillId="2" borderId="5" xfId="0" applyFont="1" applyFill="1" applyBorder="1" applyAlignment="1" applyProtection="1">
      <alignment horizontal="left" vertical="center"/>
      <protection hidden="1"/>
    </xf>
    <xf numFmtId="0" fontId="14" fillId="4" borderId="143" xfId="0" applyFont="1" applyFill="1" applyBorder="1" applyAlignment="1" applyProtection="1">
      <alignment horizontal="center" vertical="center"/>
      <protection hidden="1"/>
    </xf>
    <xf numFmtId="38" fontId="17" fillId="2" borderId="144" xfId="1" applyFont="1" applyFill="1" applyBorder="1" applyAlignment="1" applyProtection="1">
      <alignment horizontal="right" vertical="center"/>
      <protection hidden="1"/>
    </xf>
    <xf numFmtId="38" fontId="17" fillId="2" borderId="147" xfId="1" applyFont="1" applyFill="1" applyBorder="1" applyAlignment="1" applyProtection="1">
      <alignment horizontal="right" vertical="center"/>
      <protection hidden="1"/>
    </xf>
    <xf numFmtId="0" fontId="17" fillId="2" borderId="149" xfId="0" applyFont="1" applyFill="1" applyBorder="1" applyAlignment="1" applyProtection="1">
      <alignment horizontal="right" vertical="center"/>
      <protection locked="0"/>
    </xf>
    <xf numFmtId="0" fontId="18" fillId="2" borderId="17" xfId="0" applyFont="1" applyFill="1" applyBorder="1" applyAlignment="1" applyProtection="1">
      <alignment horizontal="left" vertical="center"/>
      <protection hidden="1"/>
    </xf>
    <xf numFmtId="0" fontId="18" fillId="2" borderId="54" xfId="0" applyFont="1" applyFill="1" applyBorder="1" applyProtection="1">
      <alignment vertical="center"/>
      <protection hidden="1"/>
    </xf>
    <xf numFmtId="38" fontId="3" fillId="0" borderId="0" xfId="0" applyNumberFormat="1" applyFont="1">
      <alignment vertical="center"/>
    </xf>
    <xf numFmtId="0" fontId="3" fillId="0" borderId="0" xfId="0" applyFont="1" applyAlignment="1">
      <alignment vertical="center" wrapText="1"/>
    </xf>
    <xf numFmtId="0" fontId="24" fillId="2" borderId="33" xfId="0" applyFont="1" applyFill="1" applyBorder="1" applyAlignment="1" applyProtection="1">
      <alignment vertical="top"/>
      <protection hidden="1"/>
    </xf>
    <xf numFmtId="0" fontId="14" fillId="4" borderId="156" xfId="0" applyFont="1" applyFill="1" applyBorder="1" applyAlignment="1" applyProtection="1">
      <alignment horizontal="center" vertical="center"/>
      <protection hidden="1"/>
    </xf>
    <xf numFmtId="0" fontId="17" fillId="2" borderId="116" xfId="0" applyFont="1" applyFill="1" applyBorder="1" applyAlignment="1" applyProtection="1">
      <alignment horizontal="right" vertical="center"/>
      <protection hidden="1"/>
    </xf>
    <xf numFmtId="0" fontId="17" fillId="2" borderId="142" xfId="0" applyFont="1" applyFill="1" applyBorder="1" applyAlignment="1" applyProtection="1">
      <alignment horizontal="right" vertical="center"/>
      <protection hidden="1"/>
    </xf>
    <xf numFmtId="38" fontId="17" fillId="2" borderId="145" xfId="1" applyFont="1" applyFill="1" applyBorder="1" applyAlignment="1" applyProtection="1">
      <alignment horizontal="right" vertical="center"/>
      <protection locked="0"/>
    </xf>
    <xf numFmtId="38" fontId="17" fillId="2" borderId="100" xfId="1" applyFont="1" applyFill="1" applyBorder="1" applyAlignment="1" applyProtection="1">
      <alignment horizontal="right" vertical="center"/>
      <protection locked="0"/>
    </xf>
    <xf numFmtId="38" fontId="17" fillId="2" borderId="146" xfId="1" applyFont="1" applyFill="1" applyBorder="1" applyAlignment="1" applyProtection="1">
      <alignment horizontal="right" vertical="center"/>
      <protection locked="0"/>
    </xf>
    <xf numFmtId="38" fontId="17" fillId="2" borderId="38" xfId="1" applyFont="1" applyFill="1" applyBorder="1" applyAlignment="1" applyProtection="1">
      <alignment horizontal="right" vertical="center"/>
      <protection locked="0"/>
    </xf>
    <xf numFmtId="38" fontId="17" fillId="2" borderId="71" xfId="1" applyFont="1" applyFill="1" applyBorder="1" applyAlignment="1" applyProtection="1">
      <alignment vertical="center"/>
      <protection locked="0"/>
    </xf>
    <xf numFmtId="38" fontId="17" fillId="2" borderId="38" xfId="1" applyFont="1" applyFill="1" applyBorder="1" applyAlignment="1" applyProtection="1">
      <alignment vertical="center"/>
      <protection locked="0"/>
    </xf>
    <xf numFmtId="38" fontId="17" fillId="2" borderId="146" xfId="1" applyFont="1" applyFill="1" applyBorder="1" applyAlignment="1" applyProtection="1">
      <alignment vertical="center"/>
      <protection locked="0"/>
    </xf>
    <xf numFmtId="0" fontId="17" fillId="2" borderId="154" xfId="0" applyFont="1" applyFill="1" applyBorder="1" applyProtection="1">
      <alignment vertical="center"/>
      <protection hidden="1"/>
    </xf>
    <xf numFmtId="0" fontId="17" fillId="2" borderId="151" xfId="0" applyFont="1" applyFill="1" applyBorder="1" applyProtection="1">
      <alignment vertical="center"/>
      <protection hidden="1"/>
    </xf>
    <xf numFmtId="0" fontId="17" fillId="2" borderId="152" xfId="0" applyFont="1" applyFill="1" applyBorder="1" applyProtection="1">
      <alignment vertical="center"/>
      <protection hidden="1"/>
    </xf>
    <xf numFmtId="0" fontId="17" fillId="2" borderId="150" xfId="0" applyFont="1" applyFill="1" applyBorder="1" applyAlignment="1" applyProtection="1">
      <alignment horizontal="right" vertical="center"/>
      <protection hidden="1"/>
    </xf>
    <xf numFmtId="0" fontId="17" fillId="2" borderId="151" xfId="0" applyFont="1" applyFill="1" applyBorder="1" applyAlignment="1" applyProtection="1">
      <alignment horizontal="right" vertical="center"/>
      <protection hidden="1"/>
    </xf>
    <xf numFmtId="0" fontId="17" fillId="2" borderId="148" xfId="0" applyFont="1" applyFill="1" applyBorder="1" applyAlignment="1" applyProtection="1">
      <alignment horizontal="right" vertical="center"/>
      <protection hidden="1"/>
    </xf>
    <xf numFmtId="0" fontId="17" fillId="2" borderId="153" xfId="0" applyFont="1" applyFill="1" applyBorder="1" applyAlignment="1" applyProtection="1">
      <alignment horizontal="right" vertical="center"/>
      <protection hidden="1"/>
    </xf>
    <xf numFmtId="0" fontId="17" fillId="2" borderId="152" xfId="0" applyFont="1" applyFill="1" applyBorder="1" applyAlignment="1" applyProtection="1">
      <alignment horizontal="right" vertical="center"/>
      <protection hidden="1"/>
    </xf>
    <xf numFmtId="0" fontId="35" fillId="0" borderId="0" xfId="0" applyFont="1" applyProtection="1">
      <alignment vertical="center"/>
      <protection hidden="1"/>
    </xf>
    <xf numFmtId="0" fontId="28" fillId="0" borderId="0" xfId="0" applyFont="1" applyProtection="1">
      <alignment vertical="center"/>
      <protection hidden="1"/>
    </xf>
    <xf numFmtId="0" fontId="28" fillId="0" borderId="0" xfId="0" applyFont="1" applyAlignment="1" applyProtection="1">
      <alignment horizontal="center" vertical="center"/>
      <protection hidden="1"/>
    </xf>
    <xf numFmtId="0" fontId="37" fillId="0" borderId="0" xfId="0" applyFont="1" applyAlignment="1">
      <alignment horizontal="left" vertical="center" readingOrder="1"/>
    </xf>
    <xf numFmtId="0" fontId="38" fillId="0" borderId="0" xfId="0" applyFont="1">
      <alignment vertical="center"/>
    </xf>
    <xf numFmtId="0" fontId="14" fillId="4" borderId="7" xfId="0" applyFont="1" applyFill="1" applyBorder="1" applyAlignment="1" applyProtection="1">
      <alignment horizontal="center" vertical="center"/>
      <protection hidden="1"/>
    </xf>
    <xf numFmtId="0" fontId="14" fillId="4" borderId="9" xfId="0" applyFont="1" applyFill="1" applyBorder="1" applyAlignment="1" applyProtection="1">
      <alignment horizontal="center" vertical="center"/>
      <protection hidden="1"/>
    </xf>
    <xf numFmtId="0" fontId="14" fillId="4" borderId="7" xfId="0" applyFont="1" applyFill="1" applyBorder="1" applyAlignment="1" applyProtection="1">
      <alignment horizontal="center" vertical="center" wrapText="1"/>
      <protection hidden="1"/>
    </xf>
    <xf numFmtId="0" fontId="14" fillId="4" borderId="6" xfId="0" applyFont="1" applyFill="1" applyBorder="1" applyAlignment="1" applyProtection="1">
      <alignment horizontal="center" vertical="center" wrapText="1"/>
      <protection hidden="1"/>
    </xf>
    <xf numFmtId="0" fontId="14" fillId="4" borderId="4" xfId="0" applyFont="1" applyFill="1" applyBorder="1" applyAlignment="1" applyProtection="1">
      <alignment horizontal="center" vertical="center"/>
      <protection hidden="1"/>
    </xf>
    <xf numFmtId="0" fontId="14" fillId="4" borderId="5" xfId="0" applyFont="1" applyFill="1" applyBorder="1" applyAlignment="1" applyProtection="1">
      <alignment horizontal="center" vertical="center"/>
      <protection hidden="1"/>
    </xf>
    <xf numFmtId="0" fontId="14" fillId="4" borderId="6" xfId="0" applyFont="1" applyFill="1" applyBorder="1" applyAlignment="1" applyProtection="1">
      <alignment horizontal="center" vertical="center"/>
      <protection hidden="1"/>
    </xf>
    <xf numFmtId="0" fontId="16" fillId="2" borderId="4" xfId="0" applyFont="1" applyFill="1" applyBorder="1" applyAlignment="1" applyProtection="1">
      <alignment horizontal="center" vertical="center"/>
      <protection hidden="1"/>
    </xf>
    <xf numFmtId="0" fontId="16" fillId="2" borderId="5" xfId="0" applyFont="1" applyFill="1" applyBorder="1" applyAlignment="1" applyProtection="1">
      <alignment horizontal="center" vertical="center"/>
      <protection hidden="1"/>
    </xf>
    <xf numFmtId="0" fontId="16" fillId="2" borderId="106" xfId="0" applyFont="1" applyFill="1" applyBorder="1" applyAlignment="1" applyProtection="1">
      <alignment horizontal="center" vertical="center"/>
      <protection hidden="1"/>
    </xf>
    <xf numFmtId="0" fontId="17" fillId="0" borderId="11" xfId="0" applyFont="1" applyBorder="1" applyAlignment="1" applyProtection="1">
      <alignment horizontal="center" vertical="center" wrapText="1"/>
      <protection hidden="1"/>
    </xf>
    <xf numFmtId="0" fontId="17" fillId="0" borderId="19" xfId="0" applyFont="1" applyBorder="1" applyAlignment="1" applyProtection="1">
      <alignment horizontal="center" vertical="center" wrapText="1"/>
      <protection hidden="1"/>
    </xf>
    <xf numFmtId="0" fontId="17" fillId="0" borderId="27" xfId="0" applyFont="1" applyBorder="1" applyAlignment="1" applyProtection="1">
      <alignment horizontal="center" vertical="center" wrapText="1"/>
      <protection hidden="1"/>
    </xf>
    <xf numFmtId="38" fontId="17" fillId="0" borderId="49" xfId="1" applyFont="1" applyFill="1" applyBorder="1" applyAlignment="1" applyProtection="1">
      <alignment horizontal="right" vertical="center"/>
      <protection hidden="1"/>
    </xf>
    <xf numFmtId="38" fontId="17" fillId="0" borderId="57" xfId="1" applyFont="1" applyFill="1" applyBorder="1" applyAlignment="1" applyProtection="1">
      <alignment horizontal="right" vertical="center"/>
      <protection hidden="1"/>
    </xf>
    <xf numFmtId="0" fontId="18" fillId="0" borderId="50" xfId="0" applyFont="1" applyBorder="1" applyAlignment="1" applyProtection="1">
      <alignment horizontal="left" vertical="center"/>
      <protection hidden="1"/>
    </xf>
    <xf numFmtId="0" fontId="18" fillId="0" borderId="31" xfId="0" applyFont="1" applyBorder="1" applyAlignment="1" applyProtection="1">
      <alignment horizontal="left" vertical="center"/>
      <protection hidden="1"/>
    </xf>
    <xf numFmtId="0" fontId="17" fillId="2" borderId="107" xfId="0" applyFont="1" applyFill="1" applyBorder="1" applyAlignment="1" applyProtection="1">
      <alignment horizontal="center" vertical="center"/>
      <protection hidden="1"/>
    </xf>
    <xf numFmtId="0" fontId="17" fillId="2" borderId="108" xfId="0" applyFont="1" applyFill="1" applyBorder="1" applyAlignment="1" applyProtection="1">
      <alignment horizontal="center" vertical="center"/>
      <protection hidden="1"/>
    </xf>
    <xf numFmtId="0" fontId="17" fillId="2" borderId="109" xfId="0" applyFont="1" applyFill="1" applyBorder="1" applyAlignment="1" applyProtection="1">
      <alignment horizontal="center" vertical="center"/>
      <protection hidden="1"/>
    </xf>
    <xf numFmtId="0" fontId="17" fillId="2" borderId="78" xfId="0" applyFont="1" applyFill="1" applyBorder="1" applyAlignment="1" applyProtection="1">
      <alignment horizontal="center" vertical="center"/>
      <protection hidden="1"/>
    </xf>
    <xf numFmtId="0" fontId="17" fillId="2" borderId="54" xfId="0" applyFont="1" applyFill="1" applyBorder="1" applyAlignment="1" applyProtection="1">
      <alignment horizontal="center" vertical="center"/>
      <protection hidden="1"/>
    </xf>
    <xf numFmtId="0" fontId="17" fillId="2" borderId="13" xfId="0" applyFont="1" applyFill="1" applyBorder="1" applyAlignment="1" applyProtection="1">
      <alignment horizontal="center" vertical="center"/>
      <protection hidden="1"/>
    </xf>
    <xf numFmtId="0" fontId="17" fillId="2" borderId="73" xfId="0" applyFont="1" applyFill="1" applyBorder="1" applyAlignment="1" applyProtection="1">
      <alignment horizontal="center" vertical="center"/>
      <protection hidden="1"/>
    </xf>
    <xf numFmtId="0" fontId="17" fillId="2" borderId="25" xfId="0" applyFont="1" applyFill="1" applyBorder="1" applyAlignment="1" applyProtection="1">
      <alignment horizontal="center" vertical="center"/>
      <protection hidden="1"/>
    </xf>
    <xf numFmtId="0" fontId="17" fillId="2" borderId="21" xfId="0" applyFont="1" applyFill="1" applyBorder="1" applyAlignment="1" applyProtection="1">
      <alignment horizontal="center" vertical="center"/>
      <protection hidden="1"/>
    </xf>
    <xf numFmtId="0" fontId="17" fillId="0" borderId="35" xfId="0" applyFont="1" applyBorder="1" applyAlignment="1" applyProtection="1">
      <alignment horizontal="center" vertical="center"/>
      <protection hidden="1"/>
    </xf>
    <xf numFmtId="0" fontId="17" fillId="0" borderId="41" xfId="0" applyFont="1" applyBorder="1" applyAlignment="1" applyProtection="1">
      <alignment horizontal="center" vertical="center"/>
      <protection hidden="1"/>
    </xf>
    <xf numFmtId="38" fontId="17" fillId="0" borderId="37" xfId="1" applyFont="1" applyFill="1" applyBorder="1" applyAlignment="1" applyProtection="1">
      <alignment horizontal="right" vertical="center"/>
      <protection hidden="1"/>
    </xf>
    <xf numFmtId="38" fontId="17" fillId="0" borderId="43" xfId="1" applyFont="1" applyFill="1" applyBorder="1" applyAlignment="1" applyProtection="1">
      <alignment horizontal="right" vertical="center"/>
      <protection hidden="1"/>
    </xf>
    <xf numFmtId="0" fontId="14" fillId="4" borderId="76" xfId="0" applyFont="1" applyFill="1" applyBorder="1" applyAlignment="1" applyProtection="1">
      <alignment horizontal="center" vertical="center"/>
      <protection hidden="1"/>
    </xf>
    <xf numFmtId="0" fontId="14" fillId="4" borderId="77" xfId="0" applyFont="1" applyFill="1" applyBorder="1" applyAlignment="1" applyProtection="1">
      <alignment horizontal="center" vertical="center"/>
      <protection hidden="1"/>
    </xf>
    <xf numFmtId="0" fontId="17" fillId="0" borderId="73" xfId="0" applyFont="1" applyBorder="1" applyAlignment="1" applyProtection="1">
      <alignment horizontal="center" vertical="center"/>
      <protection hidden="1"/>
    </xf>
    <xf numFmtId="0" fontId="17" fillId="0" borderId="25" xfId="0" applyFont="1" applyBorder="1" applyAlignment="1" applyProtection="1">
      <alignment horizontal="center" vertical="center"/>
      <protection hidden="1"/>
    </xf>
    <xf numFmtId="0" fontId="17" fillId="0" borderId="79" xfId="0" applyFont="1" applyBorder="1" applyAlignment="1" applyProtection="1">
      <alignment horizontal="center" vertical="center"/>
      <protection hidden="1"/>
    </xf>
    <xf numFmtId="0" fontId="17" fillId="0" borderId="80" xfId="0" applyFont="1" applyBorder="1" applyAlignment="1" applyProtection="1">
      <alignment horizontal="center" vertical="center"/>
      <protection hidden="1"/>
    </xf>
    <xf numFmtId="0" fontId="17" fillId="0" borderId="75" xfId="0" applyFont="1" applyBorder="1" applyAlignment="1" applyProtection="1">
      <alignment horizontal="center" vertical="center"/>
      <protection hidden="1"/>
    </xf>
    <xf numFmtId="0" fontId="17" fillId="0" borderId="81" xfId="0" applyFont="1" applyBorder="1" applyAlignment="1" applyProtection="1">
      <alignment horizontal="center" vertical="center"/>
      <protection hidden="1"/>
    </xf>
    <xf numFmtId="0" fontId="17" fillId="2" borderId="68" xfId="0" applyFont="1" applyFill="1" applyBorder="1" applyAlignment="1" applyProtection="1">
      <alignment horizontal="center" vertical="center"/>
      <protection hidden="1"/>
    </xf>
    <xf numFmtId="0" fontId="17" fillId="2" borderId="33" xfId="0" applyFont="1" applyFill="1" applyBorder="1" applyAlignment="1" applyProtection="1">
      <alignment horizontal="center" vertical="center"/>
      <protection hidden="1"/>
    </xf>
    <xf numFmtId="0" fontId="17" fillId="2" borderId="69" xfId="0" applyFont="1" applyFill="1" applyBorder="1" applyAlignment="1" applyProtection="1">
      <alignment horizontal="center" vertical="center"/>
      <protection hidden="1"/>
    </xf>
    <xf numFmtId="0" fontId="17" fillId="0" borderId="19" xfId="0" applyFont="1" applyBorder="1" applyAlignment="1" applyProtection="1">
      <alignment horizontal="center" vertical="center"/>
      <protection hidden="1"/>
    </xf>
    <xf numFmtId="0" fontId="17" fillId="0" borderId="27" xfId="0" applyFont="1" applyBorder="1" applyAlignment="1" applyProtection="1">
      <alignment horizontal="center" vertical="center"/>
      <protection hidden="1"/>
    </xf>
    <xf numFmtId="0" fontId="18" fillId="0" borderId="15" xfId="0" applyFont="1" applyBorder="1" applyAlignment="1" applyProtection="1">
      <alignment horizontal="left" vertical="center"/>
      <protection hidden="1"/>
    </xf>
    <xf numFmtId="0" fontId="18" fillId="0" borderId="44" xfId="0" applyFont="1" applyBorder="1" applyAlignment="1" applyProtection="1">
      <alignment horizontal="left" vertical="center"/>
      <protection hidden="1"/>
    </xf>
    <xf numFmtId="0" fontId="17" fillId="0" borderId="38" xfId="0" applyFont="1" applyBorder="1" applyAlignment="1" applyProtection="1">
      <alignment horizontal="right" vertical="center"/>
      <protection locked="0"/>
    </xf>
    <xf numFmtId="0" fontId="17" fillId="0" borderId="45" xfId="0" applyFont="1" applyBorder="1" applyAlignment="1" applyProtection="1">
      <alignment horizontal="right" vertical="center"/>
      <protection locked="0"/>
    </xf>
    <xf numFmtId="38" fontId="17" fillId="0" borderId="39" xfId="1" applyFont="1" applyFill="1" applyBorder="1" applyAlignment="1" applyProtection="1">
      <alignment horizontal="right" vertical="center"/>
      <protection hidden="1"/>
    </xf>
    <xf numFmtId="38" fontId="17" fillId="0" borderId="46" xfId="1" applyFont="1" applyFill="1" applyBorder="1" applyAlignment="1" applyProtection="1">
      <alignment horizontal="right" vertical="center"/>
      <protection hidden="1"/>
    </xf>
    <xf numFmtId="0" fontId="18" fillId="0" borderId="40" xfId="0" applyFont="1" applyBorder="1" applyAlignment="1" applyProtection="1">
      <alignment horizontal="left" vertical="center"/>
      <protection hidden="1"/>
    </xf>
    <xf numFmtId="0" fontId="18" fillId="0" borderId="47" xfId="0" applyFont="1" applyBorder="1" applyAlignment="1" applyProtection="1">
      <alignment horizontal="left" vertical="center"/>
      <protection hidden="1"/>
    </xf>
    <xf numFmtId="0" fontId="17" fillId="0" borderId="48" xfId="0" applyFont="1" applyBorder="1" applyAlignment="1" applyProtection="1">
      <alignment horizontal="center" vertical="center"/>
      <protection hidden="1"/>
    </xf>
    <xf numFmtId="0" fontId="17" fillId="0" borderId="55" xfId="0" applyFont="1" applyBorder="1" applyAlignment="1" applyProtection="1">
      <alignment horizontal="center" vertical="center"/>
      <protection hidden="1"/>
    </xf>
    <xf numFmtId="0" fontId="17" fillId="0" borderId="78" xfId="0" applyFont="1" applyBorder="1" applyAlignment="1" applyProtection="1">
      <alignment horizontal="center" vertical="center"/>
      <protection hidden="1"/>
    </xf>
    <xf numFmtId="0" fontId="17" fillId="0" borderId="54" xfId="0" applyFont="1" applyBorder="1" applyAlignment="1" applyProtection="1">
      <alignment horizontal="center" vertical="center"/>
      <protection hidden="1"/>
    </xf>
    <xf numFmtId="0" fontId="17" fillId="0" borderId="72" xfId="0" applyFont="1" applyBorder="1" applyAlignment="1" applyProtection="1">
      <alignment horizontal="center" vertical="center"/>
      <protection hidden="1"/>
    </xf>
    <xf numFmtId="0" fontId="17" fillId="2" borderId="87" xfId="0" applyFont="1" applyFill="1" applyBorder="1" applyAlignment="1" applyProtection="1">
      <alignment horizontal="center" vertical="center"/>
      <protection hidden="1"/>
    </xf>
    <xf numFmtId="0" fontId="17" fillId="2" borderId="88" xfId="0" applyFont="1" applyFill="1" applyBorder="1" applyAlignment="1" applyProtection="1">
      <alignment horizontal="center" vertical="center"/>
      <protection hidden="1"/>
    </xf>
    <xf numFmtId="0" fontId="17" fillId="2" borderId="79" xfId="0" applyFont="1" applyFill="1" applyBorder="1" applyAlignment="1" applyProtection="1">
      <alignment horizontal="center" vertical="center"/>
      <protection hidden="1"/>
    </xf>
    <xf numFmtId="0" fontId="17" fillId="2" borderId="89" xfId="0" applyFont="1" applyFill="1" applyBorder="1" applyAlignment="1" applyProtection="1">
      <alignment horizontal="center" vertical="center"/>
      <protection hidden="1"/>
    </xf>
    <xf numFmtId="0" fontId="17" fillId="2" borderId="90" xfId="0" applyFont="1" applyFill="1" applyBorder="1" applyAlignment="1" applyProtection="1">
      <alignment horizontal="center" vertical="center"/>
      <protection hidden="1"/>
    </xf>
    <xf numFmtId="0" fontId="17" fillId="2" borderId="92" xfId="0" applyFont="1" applyFill="1" applyBorder="1" applyAlignment="1" applyProtection="1">
      <alignment horizontal="center" vertical="center"/>
      <protection hidden="1"/>
    </xf>
    <xf numFmtId="0" fontId="17" fillId="0" borderId="51" xfId="0" applyFont="1" applyBorder="1" applyAlignment="1" applyProtection="1">
      <alignment horizontal="right" vertical="center"/>
      <protection locked="0"/>
    </xf>
    <xf numFmtId="0" fontId="17" fillId="0" borderId="58" xfId="0" applyFont="1" applyBorder="1" applyAlignment="1" applyProtection="1">
      <alignment horizontal="right" vertical="center"/>
      <protection locked="0"/>
    </xf>
    <xf numFmtId="38" fontId="17" fillId="0" borderId="52" xfId="1" applyFont="1" applyFill="1" applyBorder="1" applyAlignment="1" applyProtection="1">
      <alignment horizontal="right" vertical="center"/>
      <protection hidden="1"/>
    </xf>
    <xf numFmtId="38" fontId="17" fillId="0" borderId="59" xfId="1" applyFont="1" applyFill="1" applyBorder="1" applyAlignment="1" applyProtection="1">
      <alignment horizontal="right" vertical="center"/>
      <protection hidden="1"/>
    </xf>
    <xf numFmtId="0" fontId="18" fillId="0" borderId="53" xfId="0" applyFont="1" applyBorder="1" applyAlignment="1" applyProtection="1">
      <alignment horizontal="left" vertical="center"/>
      <protection hidden="1"/>
    </xf>
    <xf numFmtId="0" fontId="18" fillId="0" borderId="34" xfId="0" applyFont="1" applyBorder="1" applyAlignment="1" applyProtection="1">
      <alignment horizontal="left" vertical="center"/>
      <protection hidden="1"/>
    </xf>
    <xf numFmtId="0" fontId="17" fillId="2" borderId="80" xfId="0" applyFont="1" applyFill="1" applyBorder="1" applyAlignment="1" applyProtection="1">
      <alignment horizontal="center" vertical="center"/>
      <protection hidden="1"/>
    </xf>
    <xf numFmtId="0" fontId="17" fillId="2" borderId="91" xfId="0" applyFont="1" applyFill="1" applyBorder="1" applyAlignment="1" applyProtection="1">
      <alignment horizontal="center" vertical="center"/>
      <protection hidden="1"/>
    </xf>
    <xf numFmtId="0" fontId="32" fillId="2" borderId="84" xfId="0" applyFont="1" applyFill="1" applyBorder="1" applyAlignment="1" applyProtection="1">
      <alignment horizontal="center" vertical="center"/>
      <protection locked="0"/>
    </xf>
    <xf numFmtId="0" fontId="32" fillId="2" borderId="85" xfId="0" applyFont="1" applyFill="1" applyBorder="1" applyAlignment="1" applyProtection="1">
      <alignment horizontal="center" vertical="center"/>
      <protection locked="0"/>
    </xf>
    <xf numFmtId="0" fontId="32" fillId="2" borderId="86" xfId="0" applyFont="1" applyFill="1" applyBorder="1" applyAlignment="1" applyProtection="1">
      <alignment horizontal="center" vertical="center"/>
      <protection locked="0"/>
    </xf>
    <xf numFmtId="0" fontId="17" fillId="2" borderId="75" xfId="0" applyFont="1" applyFill="1" applyBorder="1" applyAlignment="1" applyProtection="1">
      <alignment horizontal="center" vertical="center"/>
      <protection hidden="1"/>
    </xf>
    <xf numFmtId="0" fontId="17" fillId="2" borderId="29" xfId="0" applyFont="1" applyFill="1" applyBorder="1" applyAlignment="1" applyProtection="1">
      <alignment horizontal="center" vertical="center"/>
      <protection hidden="1"/>
    </xf>
    <xf numFmtId="0" fontId="36" fillId="2" borderId="33" xfId="0" applyFont="1" applyFill="1" applyBorder="1" applyAlignment="1" applyProtection="1">
      <alignment horizontal="right" vertical="top"/>
      <protection hidden="1"/>
    </xf>
    <xf numFmtId="0" fontId="36" fillId="2" borderId="33" xfId="0" applyFont="1" applyFill="1" applyBorder="1" applyAlignment="1" applyProtection="1">
      <alignment horizontal="right" vertical="center"/>
      <protection hidden="1"/>
    </xf>
    <xf numFmtId="0" fontId="17" fillId="2" borderId="135" xfId="0" applyFont="1" applyFill="1" applyBorder="1" applyAlignment="1" applyProtection="1">
      <alignment horizontal="center" vertical="center" wrapText="1"/>
      <protection hidden="1"/>
    </xf>
    <xf numFmtId="0" fontId="17" fillId="2" borderId="136" xfId="0" applyFont="1" applyFill="1" applyBorder="1" applyAlignment="1" applyProtection="1">
      <alignment horizontal="center" vertical="center" wrapText="1"/>
      <protection hidden="1"/>
    </xf>
    <xf numFmtId="0" fontId="17" fillId="2" borderId="137" xfId="0" applyFont="1" applyFill="1" applyBorder="1" applyAlignment="1" applyProtection="1">
      <alignment horizontal="center" vertical="center" wrapText="1"/>
      <protection hidden="1"/>
    </xf>
    <xf numFmtId="0" fontId="17" fillId="2" borderId="98" xfId="0" applyFont="1" applyFill="1" applyBorder="1" applyAlignment="1" applyProtection="1">
      <alignment horizontal="center" vertical="center"/>
      <protection hidden="1"/>
    </xf>
    <xf numFmtId="0" fontId="35" fillId="0" borderId="84" xfId="0" applyFont="1" applyBorder="1" applyAlignment="1" applyProtection="1">
      <alignment horizontal="center" vertical="center"/>
      <protection locked="0"/>
    </xf>
    <xf numFmtId="0" fontId="35" fillId="0" borderId="85" xfId="0" applyFont="1" applyBorder="1" applyAlignment="1" applyProtection="1">
      <alignment horizontal="center" vertical="center"/>
      <protection locked="0"/>
    </xf>
    <xf numFmtId="0" fontId="35" fillId="0" borderId="86" xfId="0" applyFont="1" applyBorder="1" applyAlignment="1" applyProtection="1">
      <alignment horizontal="center" vertical="center"/>
      <protection locked="0"/>
    </xf>
    <xf numFmtId="0" fontId="28" fillId="0" borderId="157" xfId="0" applyFont="1" applyBorder="1" applyAlignment="1" applyProtection="1">
      <alignment horizontal="center" vertical="center"/>
      <protection locked="0"/>
    </xf>
    <xf numFmtId="0" fontId="28" fillId="0" borderId="155" xfId="0" applyFont="1" applyBorder="1" applyAlignment="1" applyProtection="1">
      <alignment horizontal="center" vertical="center"/>
      <protection locked="0"/>
    </xf>
    <xf numFmtId="0" fontId="28" fillId="0" borderId="158" xfId="0" applyFont="1" applyBorder="1" applyAlignment="1" applyProtection="1">
      <alignment horizontal="center" vertical="center"/>
      <protection locked="0"/>
    </xf>
    <xf numFmtId="0" fontId="28" fillId="0" borderId="159" xfId="0" applyFont="1" applyBorder="1" applyAlignment="1" applyProtection="1">
      <alignment horizontal="center" vertical="center"/>
      <protection locked="0"/>
    </xf>
    <xf numFmtId="0" fontId="28" fillId="0" borderId="160" xfId="0" applyFont="1" applyBorder="1" applyAlignment="1" applyProtection="1">
      <alignment horizontal="center" vertical="center"/>
      <protection locked="0"/>
    </xf>
    <xf numFmtId="0" fontId="28" fillId="0" borderId="161" xfId="0" applyFont="1" applyBorder="1" applyAlignment="1" applyProtection="1">
      <alignment horizontal="center" vertical="center"/>
      <protection locked="0"/>
    </xf>
    <xf numFmtId="0" fontId="14" fillId="4" borderId="143" xfId="0" applyFont="1" applyFill="1" applyBorder="1" applyAlignment="1" applyProtection="1">
      <alignment horizontal="center" vertical="center"/>
      <protection hidden="1"/>
    </xf>
    <xf numFmtId="0" fontId="17" fillId="2" borderId="17" xfId="0" applyFont="1" applyFill="1" applyBorder="1" applyAlignment="1" applyProtection="1">
      <alignment horizontal="center" vertical="center"/>
      <protection hidden="1"/>
    </xf>
    <xf numFmtId="0" fontId="17" fillId="2" borderId="60" xfId="0" applyFont="1" applyFill="1" applyBorder="1" applyAlignment="1" applyProtection="1">
      <alignment horizontal="center" vertical="center"/>
      <protection hidden="1"/>
    </xf>
    <xf numFmtId="0" fontId="17" fillId="2" borderId="115" xfId="0" applyFont="1" applyFill="1" applyBorder="1" applyAlignment="1" applyProtection="1">
      <alignment horizontal="center" vertical="center" wrapText="1"/>
      <protection hidden="1"/>
    </xf>
    <xf numFmtId="0" fontId="17" fillId="2" borderId="68" xfId="0" applyFont="1" applyFill="1" applyBorder="1" applyAlignment="1" applyProtection="1">
      <alignment horizontal="center" vertical="center" wrapText="1"/>
      <protection hidden="1"/>
    </xf>
    <xf numFmtId="0" fontId="17" fillId="2" borderId="131" xfId="0" applyFont="1" applyFill="1" applyBorder="1" applyAlignment="1" applyProtection="1">
      <alignment horizontal="center" vertical="center" wrapText="1"/>
      <protection hidden="1"/>
    </xf>
    <xf numFmtId="0" fontId="17" fillId="2" borderId="132" xfId="0" applyFont="1" applyFill="1" applyBorder="1" applyAlignment="1" applyProtection="1">
      <alignment horizontal="center" vertical="center" wrapText="1"/>
      <protection hidden="1"/>
    </xf>
    <xf numFmtId="0" fontId="17" fillId="2" borderId="133" xfId="0" applyFont="1" applyFill="1" applyBorder="1" applyAlignment="1" applyProtection="1">
      <alignment horizontal="center" vertical="center" wrapText="1"/>
      <protection hidden="1"/>
    </xf>
    <xf numFmtId="0" fontId="17" fillId="0" borderId="131" xfId="0" applyFont="1" applyBorder="1" applyAlignment="1" applyProtection="1">
      <alignment horizontal="center" vertical="center" wrapText="1"/>
      <protection hidden="1"/>
    </xf>
    <xf numFmtId="0" fontId="17" fillId="0" borderId="132" xfId="0" applyFont="1" applyBorder="1" applyAlignment="1" applyProtection="1">
      <alignment horizontal="center" vertical="center" wrapText="1"/>
      <protection hidden="1"/>
    </xf>
    <xf numFmtId="0" fontId="17" fillId="0" borderId="133" xfId="0" applyFont="1" applyBorder="1" applyAlignment="1" applyProtection="1">
      <alignment horizontal="center" vertical="center" wrapText="1"/>
      <protection hidden="1"/>
    </xf>
    <xf numFmtId="0" fontId="17" fillId="2" borderId="5" xfId="0" applyFont="1" applyFill="1" applyBorder="1" applyAlignment="1" applyProtection="1">
      <alignment horizontal="left" vertical="center"/>
      <protection hidden="1"/>
    </xf>
    <xf numFmtId="0" fontId="17" fillId="2" borderId="106" xfId="0" applyFont="1" applyFill="1" applyBorder="1" applyAlignment="1" applyProtection="1">
      <alignment horizontal="left" vertical="center"/>
      <protection hidden="1"/>
    </xf>
    <xf numFmtId="0" fontId="17" fillId="0" borderId="135" xfId="0" applyFont="1" applyBorder="1" applyAlignment="1" applyProtection="1">
      <alignment horizontal="center" vertical="center" wrapText="1"/>
      <protection hidden="1"/>
    </xf>
    <xf numFmtId="0" fontId="17" fillId="0" borderId="136" xfId="0" applyFont="1" applyBorder="1" applyAlignment="1" applyProtection="1">
      <alignment horizontal="center" vertical="center" wrapText="1"/>
      <protection hidden="1"/>
    </xf>
    <xf numFmtId="0" fontId="17" fillId="0" borderId="137" xfId="0" applyFont="1" applyBorder="1" applyAlignment="1" applyProtection="1">
      <alignment horizontal="center" vertical="center" wrapText="1"/>
      <protection hidden="1"/>
    </xf>
    <xf numFmtId="0" fontId="17" fillId="2" borderId="138" xfId="0" applyFont="1" applyFill="1" applyBorder="1" applyAlignment="1" applyProtection="1">
      <alignment horizontal="center" vertical="center" wrapText="1"/>
      <protection hidden="1"/>
    </xf>
    <xf numFmtId="0" fontId="17" fillId="2" borderId="139" xfId="0" applyFont="1" applyFill="1" applyBorder="1" applyAlignment="1" applyProtection="1">
      <alignment horizontal="center" vertical="center" wrapText="1"/>
      <protection hidden="1"/>
    </xf>
    <xf numFmtId="0" fontId="17" fillId="2" borderId="140" xfId="0" applyFont="1" applyFill="1" applyBorder="1" applyAlignment="1" applyProtection="1">
      <alignment horizontal="center" vertical="center" wrapText="1"/>
      <protection hidden="1"/>
    </xf>
    <xf numFmtId="0" fontId="18" fillId="2" borderId="40" xfId="0" applyFont="1" applyFill="1" applyBorder="1" applyProtection="1">
      <alignment vertical="center"/>
      <protection hidden="1"/>
    </xf>
    <xf numFmtId="0" fontId="18" fillId="2" borderId="47" xfId="0" applyFont="1" applyFill="1" applyBorder="1" applyProtection="1">
      <alignment vertical="center"/>
      <protection hidden="1"/>
    </xf>
    <xf numFmtId="14" fontId="3" fillId="2" borderId="0" xfId="0" applyNumberFormat="1" applyFont="1" applyFill="1" applyAlignment="1" applyProtection="1">
      <alignment horizontal="right" vertical="center"/>
      <protection hidden="1"/>
    </xf>
    <xf numFmtId="0" fontId="11" fillId="2" borderId="102" xfId="0" applyFont="1" applyFill="1" applyBorder="1" applyAlignment="1" applyProtection="1">
      <alignment horizontal="center"/>
      <protection locked="0"/>
    </xf>
    <xf numFmtId="0" fontId="11" fillId="2" borderId="2" xfId="0" applyFont="1" applyFill="1" applyBorder="1" applyAlignment="1" applyProtection="1">
      <alignment horizontal="center"/>
      <protection locked="0"/>
    </xf>
    <xf numFmtId="0" fontId="11" fillId="2" borderId="103" xfId="0" applyFont="1" applyFill="1" applyBorder="1" applyAlignment="1" applyProtection="1">
      <alignment horizontal="center"/>
      <protection locked="0"/>
    </xf>
    <xf numFmtId="0" fontId="11" fillId="2" borderId="104" xfId="0" applyFont="1" applyFill="1" applyBorder="1" applyAlignment="1" applyProtection="1">
      <alignment horizontal="center"/>
      <protection locked="0"/>
    </xf>
    <xf numFmtId="0" fontId="11" fillId="2" borderId="3" xfId="0" applyFont="1" applyFill="1" applyBorder="1" applyAlignment="1" applyProtection="1">
      <alignment horizontal="center"/>
      <protection locked="0"/>
    </xf>
    <xf numFmtId="0" fontId="11" fillId="2" borderId="105" xfId="0" applyFont="1" applyFill="1" applyBorder="1" applyAlignment="1" applyProtection="1">
      <alignment horizontal="center"/>
      <protection locked="0"/>
    </xf>
    <xf numFmtId="176" fontId="19" fillId="2" borderId="0" xfId="0" applyNumberFormat="1" applyFont="1" applyFill="1" applyAlignment="1" applyProtection="1">
      <alignment horizontal="left" vertical="center"/>
      <protection hidden="1"/>
    </xf>
    <xf numFmtId="0" fontId="17" fillId="2" borderId="51" xfId="0" applyFont="1" applyFill="1" applyBorder="1" applyAlignment="1" applyProtection="1">
      <alignment horizontal="right" vertical="center"/>
      <protection locked="0"/>
    </xf>
    <xf numFmtId="0" fontId="17" fillId="2" borderId="99" xfId="0" applyFont="1" applyFill="1" applyBorder="1" applyAlignment="1" applyProtection="1">
      <alignment horizontal="right" vertical="center"/>
      <protection locked="0"/>
    </xf>
    <xf numFmtId="38" fontId="17" fillId="2" borderId="52" xfId="1" applyFont="1" applyFill="1" applyBorder="1" applyAlignment="1" applyProtection="1">
      <alignment horizontal="right" vertical="center"/>
      <protection hidden="1"/>
    </xf>
    <xf numFmtId="38" fontId="17" fillId="2" borderId="59" xfId="1" applyFont="1" applyFill="1" applyBorder="1" applyAlignment="1" applyProtection="1">
      <alignment horizontal="right" vertical="center"/>
      <protection hidden="1"/>
    </xf>
    <xf numFmtId="0" fontId="18" fillId="2" borderId="53" xfId="0" applyFont="1" applyFill="1" applyBorder="1" applyProtection="1">
      <alignment vertical="center"/>
      <protection hidden="1"/>
    </xf>
    <xf numFmtId="0" fontId="18" fillId="2" borderId="34" xfId="0" applyFont="1" applyFill="1" applyBorder="1" applyProtection="1">
      <alignment vertical="center"/>
      <protection hidden="1"/>
    </xf>
    <xf numFmtId="177" fontId="20" fillId="2" borderId="0" xfId="1" applyNumberFormat="1" applyFont="1" applyFill="1" applyAlignment="1" applyProtection="1">
      <alignment horizontal="left" vertical="center"/>
      <protection hidden="1"/>
    </xf>
    <xf numFmtId="38" fontId="17" fillId="2" borderId="14" xfId="1" applyFont="1" applyFill="1" applyBorder="1" applyAlignment="1" applyProtection="1">
      <alignment horizontal="right" vertical="center"/>
      <protection hidden="1"/>
    </xf>
    <xf numFmtId="38" fontId="17" fillId="2" borderId="22" xfId="1" applyFont="1" applyFill="1" applyBorder="1" applyAlignment="1" applyProtection="1">
      <alignment horizontal="right" vertical="center"/>
      <protection hidden="1"/>
    </xf>
    <xf numFmtId="0" fontId="17" fillId="2" borderId="45" xfId="0" applyFont="1" applyFill="1" applyBorder="1" applyAlignment="1" applyProtection="1">
      <alignment horizontal="right" vertical="center"/>
      <protection locked="0"/>
    </xf>
    <xf numFmtId="38" fontId="17" fillId="2" borderId="17" xfId="1" applyFont="1" applyFill="1" applyBorder="1" applyAlignment="1" applyProtection="1">
      <alignment horizontal="right" vertical="center"/>
      <protection hidden="1"/>
    </xf>
    <xf numFmtId="38" fontId="17" fillId="2" borderId="0" xfId="1" applyFont="1" applyFill="1" applyBorder="1" applyAlignment="1" applyProtection="1">
      <alignment horizontal="right" vertical="center"/>
      <protection hidden="1"/>
    </xf>
    <xf numFmtId="38" fontId="17" fillId="2" borderId="49" xfId="1" applyFont="1" applyFill="1" applyBorder="1" applyAlignment="1" applyProtection="1">
      <alignment horizontal="right" vertical="center"/>
      <protection hidden="1"/>
    </xf>
    <xf numFmtId="38" fontId="17" fillId="2" borderId="57" xfId="1" applyFont="1" applyFill="1" applyBorder="1" applyAlignment="1" applyProtection="1">
      <alignment horizontal="right" vertical="center"/>
      <protection hidden="1"/>
    </xf>
    <xf numFmtId="0" fontId="18" fillId="2" borderId="50" xfId="0" applyFont="1" applyFill="1" applyBorder="1" applyAlignment="1" applyProtection="1">
      <alignment horizontal="left" vertical="center"/>
      <protection hidden="1"/>
    </xf>
    <xf numFmtId="0" fontId="18" fillId="2" borderId="31" xfId="0" applyFont="1" applyFill="1" applyBorder="1" applyAlignment="1" applyProtection="1">
      <alignment horizontal="left" vertical="center"/>
      <protection hidden="1"/>
    </xf>
    <xf numFmtId="0" fontId="17" fillId="2" borderId="101" xfId="0" applyFont="1" applyFill="1" applyBorder="1" applyAlignment="1" applyProtection="1">
      <alignment horizontal="right" vertical="center"/>
      <protection locked="0"/>
    </xf>
    <xf numFmtId="0" fontId="18" fillId="2" borderId="65" xfId="0" applyFont="1" applyFill="1" applyBorder="1" applyAlignment="1" applyProtection="1">
      <alignment horizontal="left" vertical="center"/>
      <protection hidden="1"/>
    </xf>
    <xf numFmtId="0" fontId="18" fillId="2" borderId="23" xfId="0" applyFont="1" applyFill="1" applyBorder="1" applyAlignment="1" applyProtection="1">
      <alignment horizontal="left" vertical="center"/>
      <protection hidden="1"/>
    </xf>
    <xf numFmtId="0" fontId="12" fillId="2" borderId="1" xfId="0" applyFont="1" applyFill="1" applyBorder="1" applyAlignment="1" applyProtection="1">
      <alignment horizontal="left"/>
      <protection hidden="1"/>
    </xf>
    <xf numFmtId="0" fontId="12" fillId="2" borderId="0" xfId="0" applyFont="1" applyFill="1" applyAlignment="1" applyProtection="1">
      <alignment horizontal="left"/>
      <protection hidden="1"/>
    </xf>
    <xf numFmtId="0" fontId="12" fillId="2" borderId="0" xfId="0" applyFont="1" applyFill="1" applyAlignment="1" applyProtection="1">
      <alignment horizontal="center" vertical="center"/>
      <protection hidden="1"/>
    </xf>
    <xf numFmtId="38" fontId="12" fillId="2" borderId="0" xfId="0" applyNumberFormat="1" applyFont="1" applyFill="1" applyAlignment="1" applyProtection="1">
      <alignment horizontal="right"/>
      <protection hidden="1"/>
    </xf>
    <xf numFmtId="38" fontId="12" fillId="2" borderId="3" xfId="0" applyNumberFormat="1" applyFont="1" applyFill="1" applyBorder="1" applyAlignment="1" applyProtection="1">
      <alignment horizontal="right"/>
      <protection hidden="1"/>
    </xf>
    <xf numFmtId="0" fontId="12" fillId="2" borderId="0" xfId="0" applyFont="1" applyFill="1" applyAlignment="1" applyProtection="1">
      <alignment horizontal="left" vertical="center"/>
      <protection hidden="1"/>
    </xf>
    <xf numFmtId="0" fontId="17" fillId="2" borderId="58" xfId="0" applyFont="1" applyFill="1" applyBorder="1" applyAlignment="1" applyProtection="1">
      <alignment horizontal="right" vertical="center"/>
      <protection locked="0"/>
    </xf>
    <xf numFmtId="0" fontId="17" fillId="2" borderId="38" xfId="0" applyFont="1" applyFill="1" applyBorder="1" applyAlignment="1" applyProtection="1">
      <alignment horizontal="right" vertical="center"/>
      <protection locked="0"/>
    </xf>
    <xf numFmtId="38" fontId="17" fillId="2" borderId="60" xfId="1" applyFont="1" applyFill="1" applyBorder="1" applyAlignment="1" applyProtection="1">
      <alignment horizontal="right" vertical="center"/>
      <protection hidden="1"/>
    </xf>
    <xf numFmtId="0" fontId="17" fillId="2" borderId="81" xfId="0" applyFont="1" applyFill="1" applyBorder="1" applyAlignment="1" applyProtection="1">
      <alignment horizontal="center" vertical="center"/>
      <protection hidden="1"/>
    </xf>
    <xf numFmtId="0" fontId="10" fillId="2" borderId="0" xfId="0" applyFont="1" applyFill="1" applyAlignment="1" applyProtection="1">
      <alignment horizontal="right" vertical="center"/>
      <protection hidden="1"/>
    </xf>
    <xf numFmtId="0" fontId="17" fillId="2" borderId="72" xfId="0" applyFont="1" applyFill="1" applyBorder="1" applyAlignment="1" applyProtection="1">
      <alignment horizontal="center" vertical="center"/>
      <protection hidden="1"/>
    </xf>
    <xf numFmtId="0" fontId="17" fillId="2" borderId="65" xfId="0" applyFont="1" applyFill="1" applyBorder="1" applyAlignment="1" applyProtection="1">
      <alignment horizontal="center" vertical="center"/>
      <protection hidden="1"/>
    </xf>
    <xf numFmtId="0" fontId="17" fillId="2" borderId="23" xfId="0" applyFont="1" applyFill="1" applyBorder="1" applyAlignment="1" applyProtection="1">
      <alignment horizontal="center" vertical="center"/>
      <protection hidden="1"/>
    </xf>
    <xf numFmtId="0" fontId="17" fillId="2" borderId="62" xfId="0" applyFont="1" applyFill="1" applyBorder="1" applyAlignment="1" applyProtection="1">
      <alignment horizontal="center" vertical="center"/>
      <protection hidden="1"/>
    </xf>
    <xf numFmtId="0" fontId="14" fillId="4" borderId="17" xfId="0" applyFont="1" applyFill="1" applyBorder="1" applyAlignment="1" applyProtection="1">
      <alignment horizontal="center" vertical="center"/>
      <protection hidden="1"/>
    </xf>
    <xf numFmtId="0" fontId="14" fillId="4" borderId="67" xfId="0" applyFont="1" applyFill="1" applyBorder="1" applyAlignment="1" applyProtection="1">
      <alignment horizontal="center" vertical="center"/>
      <protection hidden="1"/>
    </xf>
    <xf numFmtId="0" fontId="3" fillId="0" borderId="0" xfId="0" applyFont="1" applyAlignment="1">
      <alignment horizontal="left" vertical="center"/>
    </xf>
    <xf numFmtId="0" fontId="11" fillId="2" borderId="0" xfId="0" applyFont="1" applyFill="1" applyAlignment="1" applyProtection="1">
      <alignment vertical="top" wrapText="1"/>
      <protection hidden="1"/>
    </xf>
    <xf numFmtId="0" fontId="11" fillId="2" borderId="0" xfId="0" applyFont="1" applyFill="1" applyAlignment="1" applyProtection="1">
      <alignment vertical="top"/>
      <protection hidden="1"/>
    </xf>
    <xf numFmtId="0" fontId="8" fillId="2" borderId="0" xfId="0" applyFont="1" applyFill="1" applyAlignment="1" applyProtection="1">
      <alignment horizontal="right" vertical="center"/>
      <protection hidden="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26</xdr:col>
      <xdr:colOff>0</xdr:colOff>
      <xdr:row>5</xdr:row>
      <xdr:rowOff>0</xdr:rowOff>
    </xdr:from>
    <xdr:ext cx="304800" cy="303892"/>
    <xdr:sp macro="" textlink="">
      <xdr:nvSpPr>
        <xdr:cNvPr id="2" name="AutoShape 11" descr="http://vaportal.arrow.mew.co.jp/prc/logo/data/Club_yoko_n.jpg">
          <a:extLst>
            <a:ext uri="{FF2B5EF4-FFF2-40B4-BE49-F238E27FC236}">
              <a16:creationId xmlns:a16="http://schemas.microsoft.com/office/drawing/2014/main" id="{617CDB1A-8F4D-4FD1-AD01-5179188728BF}"/>
            </a:ext>
          </a:extLst>
        </xdr:cNvPr>
        <xdr:cNvSpPr>
          <a:spLocks noChangeAspect="1" noChangeArrowheads="1"/>
        </xdr:cNvSpPr>
      </xdr:nvSpPr>
      <xdr:spPr bwMode="auto">
        <a:xfrm>
          <a:off x="20322540" y="967740"/>
          <a:ext cx="304800" cy="30389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16</xdr:col>
      <xdr:colOff>142479</xdr:colOff>
      <xdr:row>1</xdr:row>
      <xdr:rowOff>25400</xdr:rowOff>
    </xdr:from>
    <xdr:to>
      <xdr:col>19</xdr:col>
      <xdr:colOff>752611</xdr:colOff>
      <xdr:row>3</xdr:row>
      <xdr:rowOff>70038</xdr:rowOff>
    </xdr:to>
    <xdr:pic>
      <xdr:nvPicPr>
        <xdr:cNvPr id="4" name="図 3">
          <a:extLst>
            <a:ext uri="{FF2B5EF4-FFF2-40B4-BE49-F238E27FC236}">
              <a16:creationId xmlns:a16="http://schemas.microsoft.com/office/drawing/2014/main" id="{558A38BA-8916-4D5D-A8C9-4BC9048D700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05679" y="350982"/>
          <a:ext cx="2217259" cy="363292"/>
        </a:xfrm>
        <a:prstGeom prst="rect">
          <a:avLst/>
        </a:prstGeom>
      </xdr:spPr>
    </xdr:pic>
    <xdr:clientData/>
  </xdr:twoCellAnchor>
  <xdr:twoCellAnchor editAs="oneCell">
    <xdr:from>
      <xdr:col>0</xdr:col>
      <xdr:colOff>30481</xdr:colOff>
      <xdr:row>125</xdr:row>
      <xdr:rowOff>49108</xdr:rowOff>
    </xdr:from>
    <xdr:to>
      <xdr:col>10</xdr:col>
      <xdr:colOff>396241</xdr:colOff>
      <xdr:row>178</xdr:row>
      <xdr:rowOff>142376</xdr:rowOff>
    </xdr:to>
    <xdr:pic>
      <xdr:nvPicPr>
        <xdr:cNvPr id="5" name="図 4">
          <a:extLst>
            <a:ext uri="{FF2B5EF4-FFF2-40B4-BE49-F238E27FC236}">
              <a16:creationId xmlns:a16="http://schemas.microsoft.com/office/drawing/2014/main" id="{82BCD6B9-504E-11FE-CD7D-3517CA5114EC}"/>
            </a:ext>
          </a:extLst>
        </xdr:cNvPr>
        <xdr:cNvPicPr>
          <a:picLocks noChangeAspect="1"/>
        </xdr:cNvPicPr>
      </xdr:nvPicPr>
      <xdr:blipFill rotWithShape="1">
        <a:blip xmlns:r="http://schemas.openxmlformats.org/officeDocument/2006/relationships" r:embed="rId2"/>
        <a:srcRect l="-118" t="7214" r="1"/>
        <a:stretch>
          <a:fillRect/>
        </a:stretch>
      </xdr:blipFill>
      <xdr:spPr>
        <a:xfrm>
          <a:off x="30481" y="20326775"/>
          <a:ext cx="6487160" cy="8619201"/>
        </a:xfrm>
        <a:prstGeom prst="rect">
          <a:avLst/>
        </a:prstGeom>
      </xdr:spPr>
    </xdr:pic>
    <xdr:clientData/>
  </xdr:twoCellAnchor>
  <xdr:twoCellAnchor>
    <xdr:from>
      <xdr:col>1</xdr:col>
      <xdr:colOff>61731</xdr:colOff>
      <xdr:row>122</xdr:row>
      <xdr:rowOff>50169</xdr:rowOff>
    </xdr:from>
    <xdr:to>
      <xdr:col>3</xdr:col>
      <xdr:colOff>38177</xdr:colOff>
      <xdr:row>126</xdr:row>
      <xdr:rowOff>60573</xdr:rowOff>
    </xdr:to>
    <xdr:sp macro="" textlink="">
      <xdr:nvSpPr>
        <xdr:cNvPr id="6" name="タイトル 1">
          <a:extLst>
            <a:ext uri="{FF2B5EF4-FFF2-40B4-BE49-F238E27FC236}">
              <a16:creationId xmlns:a16="http://schemas.microsoft.com/office/drawing/2014/main" id="{226E4F42-5A0D-84DB-577F-23380125BED3}"/>
            </a:ext>
          </a:extLst>
        </xdr:cNvPr>
        <xdr:cNvSpPr txBox="1">
          <a:spLocks/>
        </xdr:cNvSpPr>
      </xdr:nvSpPr>
      <xdr:spPr>
        <a:xfrm>
          <a:off x="163331" y="19845236"/>
          <a:ext cx="1475046" cy="653870"/>
        </a:xfrm>
        <a:prstGeom prst="rect">
          <a:avLst/>
        </a:prstGeom>
      </xdr:spPr>
      <xdr:txBody>
        <a:bodyPr vert="horz" wrap="square" lIns="91440" tIns="45720" rIns="91440" bIns="45720" rtlCol="0" anchor="ctr">
          <a:noAutofit/>
        </a:bodyPr>
        <a:lstStyle>
          <a:defPPr>
            <a:defRPr lang="ja-JP"/>
          </a:defPPr>
          <a:lvl1pPr marL="0" algn="ctr" defTabSz="914400" rtl="0" eaLnBrk="1" latinLnBrk="0" hangingPunct="1">
            <a:spcBef>
              <a:spcPct val="0"/>
            </a:spcBef>
            <a:buNone/>
            <a:defRPr kumimoji="1" sz="4400" kern="1200">
              <a:solidFill>
                <a:schemeClr val="tx1"/>
              </a:solidFill>
              <a:latin typeface="+mj-lt"/>
              <a:ea typeface="+mj-ea"/>
              <a:cs typeface="+mj-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ct val="0"/>
            </a:spcBef>
            <a:spcAft>
              <a:spcPts val="0"/>
            </a:spcAft>
            <a:buClrTx/>
            <a:buSzTx/>
            <a:buFontTx/>
            <a:buNone/>
            <a:tabLst/>
            <a:defRPr/>
          </a:pPr>
          <a:r>
            <a:rPr kumimoji="1" lang="ja-JP" altLang="en-US" sz="2200" b="1" i="0" u="none" strike="noStrike" kern="1200" cap="none" spc="0" normalizeH="0" baseline="0">
              <a:ln>
                <a:noFill/>
              </a:ln>
              <a:solidFill>
                <a:prstClr val="black"/>
              </a:solidFill>
              <a:effectLst/>
              <a:highlight>
                <a:srgbClr val="00FF00"/>
              </a:highlight>
              <a:uLnTx/>
              <a:uFillTx/>
              <a:latin typeface="Meiryo UI" panose="020B0604030504040204" pitchFamily="50" charset="-128"/>
              <a:ea typeface="Meiryo UI" panose="020B0604030504040204" pitchFamily="50" charset="-128"/>
              <a:cs typeface="Meiryo UI" panose="020B0604030504040204" pitchFamily="50" charset="-128"/>
            </a:rPr>
            <a:t>義務基準　</a:t>
          </a:r>
          <a:endParaRPr kumimoji="1" lang="en-US" altLang="ja-JP" sz="2200" b="1" i="0" u="none" strike="noStrike" kern="1200" cap="none" spc="0" normalizeH="0" baseline="0">
            <a:ln>
              <a:noFill/>
            </a:ln>
            <a:solidFill>
              <a:prstClr val="black"/>
            </a:solidFill>
            <a:effectLst/>
            <a:highlight>
              <a:srgbClr val="00FF00"/>
            </a:highlight>
            <a:uLnTx/>
            <a:uFillTx/>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editAs="oneCell">
    <xdr:from>
      <xdr:col>10</xdr:col>
      <xdr:colOff>205740</xdr:colOff>
      <xdr:row>125</xdr:row>
      <xdr:rowOff>31115</xdr:rowOff>
    </xdr:from>
    <xdr:to>
      <xdr:col>20</xdr:col>
      <xdr:colOff>147225</xdr:colOff>
      <xdr:row>178</xdr:row>
      <xdr:rowOff>105892</xdr:rowOff>
    </xdr:to>
    <xdr:pic>
      <xdr:nvPicPr>
        <xdr:cNvPr id="7" name="図 6">
          <a:extLst>
            <a:ext uri="{FF2B5EF4-FFF2-40B4-BE49-F238E27FC236}">
              <a16:creationId xmlns:a16="http://schemas.microsoft.com/office/drawing/2014/main" id="{27725F64-3599-34A6-C6D1-C9B4EBF0ABC5}"/>
            </a:ext>
          </a:extLst>
        </xdr:cNvPr>
        <xdr:cNvPicPr>
          <a:picLocks noChangeAspect="1"/>
        </xdr:cNvPicPr>
      </xdr:nvPicPr>
      <xdr:blipFill rotWithShape="1">
        <a:blip xmlns:r="http://schemas.openxmlformats.org/officeDocument/2006/relationships" r:embed="rId3"/>
        <a:srcRect t="6522"/>
        <a:stretch>
          <a:fillRect/>
        </a:stretch>
      </xdr:blipFill>
      <xdr:spPr>
        <a:xfrm>
          <a:off x="6327140" y="20308782"/>
          <a:ext cx="6308418" cy="8600710"/>
        </a:xfrm>
        <a:prstGeom prst="rect">
          <a:avLst/>
        </a:prstGeom>
      </xdr:spPr>
    </xdr:pic>
    <xdr:clientData/>
  </xdr:twoCellAnchor>
  <xdr:twoCellAnchor>
    <xdr:from>
      <xdr:col>10</xdr:col>
      <xdr:colOff>416584</xdr:colOff>
      <xdr:row>122</xdr:row>
      <xdr:rowOff>50168</xdr:rowOff>
    </xdr:from>
    <xdr:to>
      <xdr:col>15</xdr:col>
      <xdr:colOff>843642</xdr:colOff>
      <xdr:row>126</xdr:row>
      <xdr:rowOff>60572</xdr:rowOff>
    </xdr:to>
    <xdr:sp macro="" textlink="">
      <xdr:nvSpPr>
        <xdr:cNvPr id="8" name="タイトル 1">
          <a:extLst>
            <a:ext uri="{FF2B5EF4-FFF2-40B4-BE49-F238E27FC236}">
              <a16:creationId xmlns:a16="http://schemas.microsoft.com/office/drawing/2014/main" id="{5B1F3054-CBD7-4824-91CC-08C58848DB3F}"/>
            </a:ext>
          </a:extLst>
        </xdr:cNvPr>
        <xdr:cNvSpPr txBox="1">
          <a:spLocks/>
        </xdr:cNvSpPr>
      </xdr:nvSpPr>
      <xdr:spPr>
        <a:xfrm>
          <a:off x="6537984" y="19845235"/>
          <a:ext cx="2992458" cy="653870"/>
        </a:xfrm>
        <a:prstGeom prst="rect">
          <a:avLst/>
        </a:prstGeom>
      </xdr:spPr>
      <xdr:txBody>
        <a:bodyPr vert="horz" wrap="square" lIns="91440" tIns="45720" rIns="91440" bIns="45720" rtlCol="0" anchor="ctr">
          <a:noAutofit/>
        </a:bodyPr>
        <a:lstStyle>
          <a:defPPr>
            <a:defRPr lang="ja-JP"/>
          </a:defPPr>
          <a:lvl1pPr marL="0" algn="ctr" defTabSz="914400" rtl="0" eaLnBrk="1" latinLnBrk="0" hangingPunct="1">
            <a:spcBef>
              <a:spcPct val="0"/>
            </a:spcBef>
            <a:buNone/>
            <a:defRPr kumimoji="1" sz="4400" kern="1200">
              <a:solidFill>
                <a:schemeClr val="tx1"/>
              </a:solidFill>
              <a:latin typeface="+mj-lt"/>
              <a:ea typeface="+mj-ea"/>
              <a:cs typeface="+mj-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ct val="0"/>
            </a:spcBef>
            <a:spcAft>
              <a:spcPts val="0"/>
            </a:spcAft>
            <a:buClrTx/>
            <a:buSzTx/>
            <a:buFontTx/>
            <a:buNone/>
            <a:tabLst/>
            <a:defRPr/>
          </a:pPr>
          <a:r>
            <a:rPr kumimoji="1" lang="ja-JP" altLang="en-US" sz="2200" b="1" i="0" u="none" strike="noStrike" kern="1200" cap="none" spc="0" normalizeH="0" baseline="0">
              <a:ln>
                <a:noFill/>
              </a:ln>
              <a:solidFill>
                <a:prstClr val="black"/>
              </a:solidFill>
              <a:effectLst/>
              <a:highlight>
                <a:srgbClr val="00FF00"/>
              </a:highlight>
              <a:uLnTx/>
              <a:uFillTx/>
              <a:latin typeface="Meiryo UI" panose="020B0604030504040204" pitchFamily="50" charset="-128"/>
              <a:ea typeface="Meiryo UI" panose="020B0604030504040204" pitchFamily="50" charset="-128"/>
              <a:cs typeface="Meiryo UI" panose="020B0604030504040204" pitchFamily="50" charset="-128"/>
            </a:rPr>
            <a:t>次世代省エネ基準</a:t>
          </a:r>
          <a:endParaRPr kumimoji="1" lang="en-US" altLang="ja-JP" sz="2200" b="1" i="0" u="none" strike="noStrike" kern="1200" cap="none" spc="0" normalizeH="0" baseline="0">
            <a:ln>
              <a:noFill/>
            </a:ln>
            <a:solidFill>
              <a:prstClr val="black"/>
            </a:solidFill>
            <a:effectLst/>
            <a:highlight>
              <a:srgbClr val="00FF00"/>
            </a:highlight>
            <a:uLnTx/>
            <a:uFillTx/>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D2782-C575-4C18-9621-714A1C8BF547}">
  <sheetPr codeName="Sheet1"/>
  <dimension ref="A1:AN181"/>
  <sheetViews>
    <sheetView showGridLines="0" tabSelected="1" view="pageBreakPreview" zoomScale="90" zoomScaleNormal="80" zoomScaleSheetLayoutView="90" workbookViewId="0">
      <selection activeCell="B3" sqref="B3:F4"/>
    </sheetView>
  </sheetViews>
  <sheetFormatPr defaultColWidth="8.796875" defaultRowHeight="13.05" customHeight="1" x14ac:dyDescent="0.45"/>
  <cols>
    <col min="1" max="1" width="1.296875" style="4" customWidth="1"/>
    <col min="2" max="2" width="15.796875" style="4" customWidth="1"/>
    <col min="3" max="3" width="3.8984375" style="4" customWidth="1"/>
    <col min="4" max="4" width="4.796875" style="4" customWidth="1"/>
    <col min="5" max="5" width="18.796875" style="4" customWidth="1"/>
    <col min="6" max="6" width="11.19921875" style="4" customWidth="1"/>
    <col min="7" max="7" width="4.296875" style="4" customWidth="1"/>
    <col min="8" max="8" width="5.796875" style="4" customWidth="1"/>
    <col min="9" max="9" width="10" style="4" customWidth="1"/>
    <col min="10" max="10" width="4.3984375" style="4" customWidth="1"/>
    <col min="11" max="11" width="7.8984375" style="4" customWidth="1"/>
    <col min="12" max="12" width="1.296875" style="4" customWidth="1"/>
    <col min="13" max="13" width="15.796875" style="4" customWidth="1"/>
    <col min="14" max="14" width="3.8984375" style="4" customWidth="1"/>
    <col min="15" max="15" width="4.796875" style="4" customWidth="1"/>
    <col min="16" max="16" width="18.796875" style="4" customWidth="1"/>
    <col min="17" max="17" width="11.09765625" style="4" customWidth="1"/>
    <col min="18" max="18" width="4.296875" style="4" customWidth="1"/>
    <col min="19" max="19" width="5.69921875" style="4" customWidth="1"/>
    <col min="20" max="20" width="10" style="4" customWidth="1"/>
    <col min="21" max="21" width="4.296875" style="3" customWidth="1"/>
    <col min="22" max="22" width="18.09765625" style="4" customWidth="1"/>
    <col min="23" max="23" width="19.19921875" style="5" customWidth="1"/>
    <col min="24" max="24" width="9.09765625" style="4" bestFit="1" customWidth="1"/>
    <col min="25" max="27" width="8.796875" style="4"/>
    <col min="28" max="30" width="8.796875" style="6"/>
    <col min="31" max="39" width="8.796875" style="7"/>
    <col min="40" max="16384" width="8.796875" style="4"/>
  </cols>
  <sheetData>
    <row r="1" spans="1:39" ht="25.8" customHeight="1" x14ac:dyDescent="0.45">
      <c r="A1" s="1"/>
      <c r="B1" s="2" t="s">
        <v>65</v>
      </c>
      <c r="C1" s="2"/>
      <c r="D1" s="1"/>
      <c r="E1" s="1"/>
      <c r="F1" s="1"/>
      <c r="G1" s="1"/>
      <c r="H1" s="1"/>
      <c r="I1" s="1"/>
      <c r="J1" s="1"/>
      <c r="K1" s="1"/>
      <c r="L1" s="1"/>
      <c r="M1" s="1"/>
      <c r="N1" s="1"/>
      <c r="O1" s="1"/>
      <c r="P1" s="1"/>
      <c r="Q1" s="1"/>
      <c r="R1" s="1"/>
      <c r="S1" s="373">
        <f ca="1">TODAY()</f>
        <v>46167</v>
      </c>
      <c r="T1" s="373"/>
      <c r="U1" s="115"/>
    </row>
    <row r="2" spans="1:39" ht="13.05" customHeight="1" x14ac:dyDescent="0.45">
      <c r="A2" s="1"/>
      <c r="B2" s="8" t="s">
        <v>0</v>
      </c>
      <c r="C2" s="8"/>
      <c r="D2" s="1"/>
      <c r="E2" s="1"/>
      <c r="F2" s="1"/>
      <c r="G2" s="1"/>
      <c r="H2" s="1"/>
      <c r="I2" s="1"/>
      <c r="J2" s="1"/>
      <c r="K2" s="1"/>
      <c r="L2" s="1"/>
      <c r="M2" s="1"/>
      <c r="N2" s="1"/>
      <c r="O2" s="1"/>
      <c r="P2" s="1"/>
      <c r="Q2" s="1"/>
      <c r="R2" s="1"/>
      <c r="S2" s="1"/>
      <c r="T2" s="1"/>
      <c r="U2" s="115"/>
    </row>
    <row r="3" spans="1:39" ht="13.05" customHeight="1" x14ac:dyDescent="0.45">
      <c r="A3" s="1"/>
      <c r="B3" s="374"/>
      <c r="C3" s="375"/>
      <c r="D3" s="375"/>
      <c r="E3" s="375"/>
      <c r="F3" s="376"/>
      <c r="G3" s="400" t="s">
        <v>1</v>
      </c>
      <c r="H3" s="401"/>
      <c r="I3" s="401"/>
      <c r="J3" s="401"/>
      <c r="K3" s="1"/>
      <c r="L3" s="1"/>
      <c r="M3" s="1"/>
      <c r="N3" s="1"/>
      <c r="O3" s="1"/>
      <c r="P3" s="1"/>
      <c r="Q3" s="1"/>
      <c r="R3" s="1"/>
      <c r="S3" s="1"/>
      <c r="T3" s="1"/>
      <c r="U3" s="115"/>
    </row>
    <row r="4" spans="1:39" ht="13.05" customHeight="1" x14ac:dyDescent="0.45">
      <c r="A4" s="1"/>
      <c r="B4" s="377"/>
      <c r="C4" s="378"/>
      <c r="D4" s="378"/>
      <c r="E4" s="378"/>
      <c r="F4" s="379"/>
      <c r="G4" s="400"/>
      <c r="H4" s="401"/>
      <c r="I4" s="401"/>
      <c r="J4" s="401"/>
      <c r="K4" s="9"/>
      <c r="L4" s="1"/>
      <c r="M4" s="1"/>
      <c r="N4" s="1"/>
      <c r="O4" s="1"/>
      <c r="P4" s="1"/>
      <c r="Q4" s="1"/>
      <c r="R4" s="1"/>
      <c r="S4" s="1"/>
      <c r="T4" s="1"/>
      <c r="U4" s="183"/>
      <c r="V4" s="6"/>
      <c r="W4" s="6"/>
      <c r="X4" s="6"/>
      <c r="Y4" s="6"/>
      <c r="Z4" s="6"/>
      <c r="AA4" s="6"/>
    </row>
    <row r="5" spans="1:39" ht="13.05" customHeight="1" x14ac:dyDescent="0.75">
      <c r="A5" s="1"/>
      <c r="B5" s="402" t="s">
        <v>2</v>
      </c>
      <c r="C5" s="403" t="str">
        <f>IF(G7&gt;設定シート!G1,"下限に満たない",MIN(E7,設定シート!G1))</f>
        <v>下限に満たない</v>
      </c>
      <c r="D5" s="403"/>
      <c r="E5" s="403"/>
      <c r="F5" s="403"/>
      <c r="G5" s="10"/>
      <c r="H5" s="405" t="s">
        <v>3</v>
      </c>
      <c r="I5" s="405"/>
      <c r="J5" s="405"/>
      <c r="K5" s="1"/>
      <c r="L5" s="1"/>
      <c r="M5" s="1"/>
      <c r="N5" s="1"/>
      <c r="O5" s="1"/>
      <c r="P5" s="1"/>
      <c r="Q5" s="1"/>
      <c r="R5" s="1"/>
      <c r="S5" s="1"/>
      <c r="T5" s="183"/>
      <c r="U5" s="183"/>
      <c r="V5" s="6"/>
      <c r="W5" s="6"/>
      <c r="X5" s="6"/>
      <c r="Y5" s="6"/>
      <c r="Z5" s="6"/>
      <c r="AA5" s="6"/>
      <c r="AD5" s="7"/>
      <c r="AM5" s="4"/>
    </row>
    <row r="6" spans="1:39" ht="13.05" customHeight="1" x14ac:dyDescent="0.75">
      <c r="A6" s="1"/>
      <c r="B6" s="402"/>
      <c r="C6" s="404"/>
      <c r="D6" s="404"/>
      <c r="E6" s="404"/>
      <c r="F6" s="404"/>
      <c r="G6" s="11"/>
      <c r="H6" s="405"/>
      <c r="I6" s="405"/>
      <c r="J6" s="405"/>
      <c r="K6" s="1"/>
      <c r="L6" s="1"/>
      <c r="M6" s="1"/>
      <c r="N6" s="1"/>
      <c r="O6" s="1"/>
      <c r="P6" s="1"/>
      <c r="Q6" s="1"/>
      <c r="R6" s="1"/>
      <c r="S6" s="1"/>
      <c r="T6" s="115"/>
      <c r="U6" s="183"/>
      <c r="V6" s="6"/>
      <c r="W6" s="6"/>
      <c r="X6" s="6"/>
      <c r="Y6" s="6"/>
      <c r="Z6" s="6"/>
      <c r="AA6" s="6"/>
      <c r="AD6" s="7"/>
      <c r="AM6" s="4"/>
    </row>
    <row r="7" spans="1:39" ht="13.05" customHeight="1" thickBot="1" x14ac:dyDescent="0.5">
      <c r="A7" s="8"/>
      <c r="B7" s="410" t="s">
        <v>8</v>
      </c>
      <c r="C7" s="410"/>
      <c r="D7" s="410"/>
      <c r="E7" s="13" t="b">
        <f>IF(設定シート!E1=0,FALSE,設定シート!E1)</f>
        <v>0</v>
      </c>
      <c r="F7" s="8" t="s">
        <v>9</v>
      </c>
      <c r="G7" s="380">
        <v>50000</v>
      </c>
      <c r="H7" s="380"/>
      <c r="I7" s="380"/>
      <c r="J7" s="380"/>
      <c r="K7" s="380"/>
      <c r="L7" s="380"/>
      <c r="M7" s="159" t="s">
        <v>22</v>
      </c>
      <c r="N7" s="182" t="s">
        <v>102</v>
      </c>
      <c r="O7" s="264" t="s">
        <v>99</v>
      </c>
      <c r="P7" s="265"/>
      <c r="Q7" s="128" t="s">
        <v>5</v>
      </c>
      <c r="R7" s="129"/>
      <c r="S7" s="12" t="s">
        <v>23</v>
      </c>
      <c r="T7" s="230" t="s">
        <v>7</v>
      </c>
      <c r="U7" s="131"/>
      <c r="V7" s="6"/>
      <c r="W7" s="6"/>
      <c r="X7" s="6"/>
      <c r="Y7" s="6"/>
      <c r="Z7" s="6"/>
      <c r="AA7" s="6"/>
      <c r="AD7" s="7"/>
      <c r="AM7" s="4"/>
    </row>
    <row r="8" spans="1:39" ht="13.05" customHeight="1" thickTop="1" x14ac:dyDescent="0.3">
      <c r="A8" s="1"/>
      <c r="B8" s="153" t="s">
        <v>93</v>
      </c>
      <c r="C8" s="153"/>
      <c r="D8" s="154"/>
      <c r="E8" s="154"/>
      <c r="F8" s="154"/>
      <c r="G8" s="387">
        <f>IF(C5="下限に満たない",IF(50000&gt;設定シート!G1,50000-設定シート!G1,""),"")</f>
        <v>50000</v>
      </c>
      <c r="H8" s="387"/>
      <c r="I8" s="387"/>
      <c r="J8" s="387"/>
      <c r="K8" s="1"/>
      <c r="L8" s="1"/>
      <c r="M8" s="360" t="s">
        <v>32</v>
      </c>
      <c r="N8" s="222" t="s">
        <v>94</v>
      </c>
      <c r="O8" s="363"/>
      <c r="P8" s="364"/>
      <c r="Q8" s="201"/>
      <c r="R8" s="229"/>
      <c r="S8" s="254"/>
      <c r="T8" s="242"/>
      <c r="U8" s="52" t="s">
        <v>13</v>
      </c>
      <c r="AM8" s="4"/>
    </row>
    <row r="9" spans="1:39" ht="13.05" customHeight="1" thickBot="1" x14ac:dyDescent="0.5">
      <c r="A9" s="137" t="s">
        <v>160</v>
      </c>
      <c r="B9" s="1"/>
      <c r="C9" s="137"/>
      <c r="D9" s="136"/>
      <c r="E9" s="136"/>
      <c r="F9" s="136"/>
      <c r="G9" s="136"/>
      <c r="H9" s="136"/>
      <c r="I9" s="136"/>
      <c r="J9" s="136"/>
      <c r="K9" s="154"/>
      <c r="L9" s="1"/>
      <c r="M9" s="361"/>
      <c r="N9" s="223" t="s">
        <v>95</v>
      </c>
      <c r="O9" s="363"/>
      <c r="P9" s="364"/>
      <c r="Q9" s="161"/>
      <c r="R9" s="234"/>
      <c r="S9" s="255"/>
      <c r="T9" s="245"/>
      <c r="U9" s="48" t="s">
        <v>13</v>
      </c>
      <c r="AM9" s="4"/>
    </row>
    <row r="10" spans="1:39" ht="13.05" customHeight="1" thickTop="1" thickBot="1" x14ac:dyDescent="0.5">
      <c r="A10" s="137" t="s">
        <v>80</v>
      </c>
      <c r="B10" s="1"/>
      <c r="C10" s="137"/>
      <c r="D10" s="136"/>
      <c r="E10" s="136"/>
      <c r="F10" s="343"/>
      <c r="G10" s="344"/>
      <c r="H10" s="344"/>
      <c r="I10" s="344"/>
      <c r="J10" s="345"/>
      <c r="K10" s="257"/>
      <c r="L10" s="257"/>
      <c r="M10" s="361"/>
      <c r="N10" s="223" t="s">
        <v>96</v>
      </c>
      <c r="O10" s="363"/>
      <c r="P10" s="364"/>
      <c r="Q10" s="161"/>
      <c r="R10" s="234"/>
      <c r="S10" s="256"/>
      <c r="T10" s="244"/>
      <c r="U10" s="48" t="s">
        <v>13</v>
      </c>
      <c r="AM10" s="4"/>
    </row>
    <row r="11" spans="1:39" ht="13.05" customHeight="1" thickTop="1" thickBot="1" x14ac:dyDescent="0.5">
      <c r="A11" s="137" t="s">
        <v>81</v>
      </c>
      <c r="B11" s="1"/>
      <c r="C11" s="137"/>
      <c r="D11" s="136"/>
      <c r="E11" s="136"/>
      <c r="F11" s="346"/>
      <c r="G11" s="347"/>
      <c r="H11" s="347"/>
      <c r="I11" s="347"/>
      <c r="J11" s="348"/>
      <c r="K11" s="258"/>
      <c r="L11" s="1"/>
      <c r="M11" s="361"/>
      <c r="N11" s="365" t="s">
        <v>97</v>
      </c>
      <c r="O11" s="158" t="s">
        <v>11</v>
      </c>
      <c r="P11" s="160" t="s">
        <v>12</v>
      </c>
      <c r="Q11" s="161">
        <v>49000</v>
      </c>
      <c r="R11" s="42" t="s">
        <v>13</v>
      </c>
      <c r="S11" s="179"/>
      <c r="T11" s="132">
        <f t="shared" ref="T11:T34" si="0">Q11*S11</f>
        <v>0</v>
      </c>
      <c r="U11" s="48" t="s">
        <v>13</v>
      </c>
      <c r="AM11" s="4"/>
    </row>
    <row r="12" spans="1:39" ht="13.05" customHeight="1" thickTop="1" thickBot="1" x14ac:dyDescent="0.5">
      <c r="A12" s="137" t="s">
        <v>134</v>
      </c>
      <c r="B12" s="1"/>
      <c r="C12" s="137"/>
      <c r="D12" s="136"/>
      <c r="E12" s="136"/>
      <c r="F12" s="349"/>
      <c r="G12" s="350"/>
      <c r="H12" s="350"/>
      <c r="I12" s="350"/>
      <c r="J12" s="351"/>
      <c r="K12" s="258"/>
      <c r="L12" s="1"/>
      <c r="M12" s="361"/>
      <c r="N12" s="366"/>
      <c r="O12" s="155" t="s">
        <v>14</v>
      </c>
      <c r="P12" s="162" t="s">
        <v>15</v>
      </c>
      <c r="Q12" s="163">
        <v>35000</v>
      </c>
      <c r="R12" s="170" t="s">
        <v>13</v>
      </c>
      <c r="S12" s="44"/>
      <c r="T12" s="171">
        <f t="shared" si="0"/>
        <v>0</v>
      </c>
      <c r="U12" s="48" t="s">
        <v>13</v>
      </c>
      <c r="AM12" s="4"/>
    </row>
    <row r="13" spans="1:39" ht="13.05" customHeight="1" thickTop="1" x14ac:dyDescent="0.45">
      <c r="A13" s="1"/>
      <c r="B13" s="260" t="s">
        <v>172</v>
      </c>
      <c r="C13" s="137"/>
      <c r="D13" s="136"/>
      <c r="E13" s="136"/>
      <c r="F13" s="261" t="str" cm="1">
        <f t="array" ref="F13">_xlfn.IFS(ISNA(設定シート!B10),"",ISBLANK(F12),"",ISNUMBER(設定シート!A10),INDEX(設定シート!D11:D26,設定シート!A10,1),TRUE,"パターンが正しくありません")</f>
        <v/>
      </c>
      <c r="G13" s="261"/>
      <c r="H13" s="261"/>
      <c r="I13" s="261"/>
      <c r="J13" s="261"/>
      <c r="K13" s="259"/>
      <c r="L13" s="1"/>
      <c r="M13" s="361"/>
      <c r="N13" s="367"/>
      <c r="O13" s="156" t="s">
        <v>16</v>
      </c>
      <c r="P13" s="164" t="s">
        <v>17</v>
      </c>
      <c r="Q13" s="165">
        <v>28000</v>
      </c>
      <c r="R13" s="172" t="s">
        <v>13</v>
      </c>
      <c r="S13" s="166"/>
      <c r="T13" s="167">
        <f t="shared" si="0"/>
        <v>0</v>
      </c>
      <c r="U13" s="52" t="s">
        <v>13</v>
      </c>
      <c r="AM13" s="4"/>
    </row>
    <row r="14" spans="1:39" s="3" customFormat="1" ht="13.05" customHeight="1" x14ac:dyDescent="0.45">
      <c r="A14" s="1"/>
      <c r="B14" s="260"/>
      <c r="C14" s="137"/>
      <c r="D14" s="136"/>
      <c r="E14" s="136"/>
      <c r="F14" s="261"/>
      <c r="G14" s="261"/>
      <c r="H14" s="261"/>
      <c r="I14" s="261"/>
      <c r="J14" s="261"/>
      <c r="K14" s="259"/>
      <c r="L14" s="1"/>
      <c r="M14" s="361"/>
      <c r="N14" s="365" t="s">
        <v>98</v>
      </c>
      <c r="O14" s="158" t="s">
        <v>11</v>
      </c>
      <c r="P14" s="160" t="s">
        <v>12</v>
      </c>
      <c r="Q14" s="161">
        <v>41000</v>
      </c>
      <c r="R14" s="42" t="s">
        <v>13</v>
      </c>
      <c r="S14" s="168"/>
      <c r="T14" s="169">
        <f t="shared" si="0"/>
        <v>0</v>
      </c>
      <c r="U14" s="48" t="s">
        <v>13</v>
      </c>
      <c r="AE14" s="7"/>
      <c r="AF14" s="7"/>
      <c r="AG14" s="7"/>
      <c r="AH14" s="7"/>
      <c r="AI14" s="7"/>
      <c r="AJ14" s="7"/>
      <c r="AK14" s="7"/>
      <c r="AL14" s="7"/>
      <c r="AM14" s="7"/>
    </row>
    <row r="15" spans="1:39" s="3" customFormat="1" ht="13.05" customHeight="1" x14ac:dyDescent="0.45">
      <c r="A15" s="1"/>
      <c r="B15" s="36" t="s">
        <v>91</v>
      </c>
      <c r="C15" s="115"/>
      <c r="D15" s="115"/>
      <c r="E15" s="115"/>
      <c r="F15" s="115"/>
      <c r="G15" s="338" t="str" cm="1">
        <f t="array" ref="G15">_xlfn.IFS(ISNA(設定シート!B10),"",ISBLANK(F12),"",ISNUMBER(設定シート!A10),INDEX(設定シート!K11:K26,設定シート!A10,1),TRUE,"パターンが正しくありません")</f>
        <v/>
      </c>
      <c r="H15" s="338"/>
      <c r="I15" s="338"/>
      <c r="J15" s="338"/>
      <c r="K15" s="115"/>
      <c r="L15" s="1"/>
      <c r="M15" s="361"/>
      <c r="N15" s="366"/>
      <c r="O15" s="155" t="s">
        <v>14</v>
      </c>
      <c r="P15" s="162" t="s">
        <v>15</v>
      </c>
      <c r="Q15" s="163">
        <v>31000</v>
      </c>
      <c r="R15" s="170" t="s">
        <v>13</v>
      </c>
      <c r="S15" s="44"/>
      <c r="T15" s="171">
        <f t="shared" si="0"/>
        <v>0</v>
      </c>
      <c r="U15" s="48" t="s">
        <v>13</v>
      </c>
      <c r="AE15" s="7"/>
      <c r="AF15" s="7"/>
      <c r="AG15" s="7"/>
      <c r="AH15" s="7"/>
      <c r="AI15" s="7"/>
      <c r="AJ15" s="7"/>
      <c r="AK15" s="7"/>
      <c r="AL15" s="7"/>
      <c r="AM15" s="7"/>
    </row>
    <row r="16" spans="1:39" s="3" customFormat="1" ht="13.05" customHeight="1" thickBot="1" x14ac:dyDescent="0.5">
      <c r="A16" s="1"/>
      <c r="B16" s="159" t="s">
        <v>22</v>
      </c>
      <c r="C16" s="182" t="s">
        <v>102</v>
      </c>
      <c r="D16" s="264" t="s">
        <v>99</v>
      </c>
      <c r="E16" s="265"/>
      <c r="F16" s="128" t="s">
        <v>5</v>
      </c>
      <c r="G16" s="129"/>
      <c r="H16" s="197" t="s">
        <v>23</v>
      </c>
      <c r="I16" s="352" t="s">
        <v>7</v>
      </c>
      <c r="J16" s="263"/>
      <c r="K16" s="1"/>
      <c r="L16" s="1"/>
      <c r="M16" s="361"/>
      <c r="N16" s="367"/>
      <c r="O16" s="156" t="s">
        <v>16</v>
      </c>
      <c r="P16" s="164" t="s">
        <v>17</v>
      </c>
      <c r="Q16" s="165">
        <v>26000</v>
      </c>
      <c r="R16" s="172" t="s">
        <v>13</v>
      </c>
      <c r="S16" s="166"/>
      <c r="T16" s="167">
        <f t="shared" si="0"/>
        <v>0</v>
      </c>
      <c r="U16" s="52" t="s">
        <v>13</v>
      </c>
      <c r="AE16" s="7"/>
      <c r="AF16" s="7"/>
      <c r="AG16" s="7"/>
      <c r="AH16" s="7"/>
      <c r="AI16" s="7"/>
      <c r="AJ16" s="7"/>
      <c r="AK16" s="7"/>
      <c r="AL16" s="7"/>
      <c r="AM16" s="7"/>
    </row>
    <row r="17" spans="1:39" s="3" customFormat="1" ht="13.05" customHeight="1" thickTop="1" x14ac:dyDescent="0.45">
      <c r="A17" s="1"/>
      <c r="B17" s="355" t="s">
        <v>100</v>
      </c>
      <c r="C17" s="227" t="s">
        <v>118</v>
      </c>
      <c r="D17" s="363"/>
      <c r="E17" s="364"/>
      <c r="F17" s="201"/>
      <c r="G17" s="229"/>
      <c r="H17" s="240"/>
      <c r="I17" s="242"/>
      <c r="J17" s="52" t="s">
        <v>13</v>
      </c>
      <c r="K17" s="1"/>
      <c r="L17" s="1"/>
      <c r="M17" s="361"/>
      <c r="N17" s="365" t="s">
        <v>107</v>
      </c>
      <c r="O17" s="158" t="s">
        <v>11</v>
      </c>
      <c r="P17" s="160" t="s">
        <v>12</v>
      </c>
      <c r="Q17" s="161">
        <v>41000</v>
      </c>
      <c r="R17" s="42" t="s">
        <v>13</v>
      </c>
      <c r="S17" s="168"/>
      <c r="T17" s="169">
        <f t="shared" si="0"/>
        <v>0</v>
      </c>
      <c r="U17" s="48" t="s">
        <v>13</v>
      </c>
      <c r="AE17" s="7"/>
      <c r="AF17" s="7"/>
      <c r="AG17" s="7"/>
      <c r="AH17" s="7"/>
      <c r="AI17" s="7"/>
      <c r="AJ17" s="7"/>
      <c r="AK17" s="7"/>
      <c r="AL17" s="7"/>
      <c r="AM17" s="7"/>
    </row>
    <row r="18" spans="1:39" s="3" customFormat="1" ht="13.05" customHeight="1" x14ac:dyDescent="0.45">
      <c r="A18" s="1"/>
      <c r="B18" s="355"/>
      <c r="C18" s="227" t="s">
        <v>116</v>
      </c>
      <c r="D18" s="363"/>
      <c r="E18" s="364"/>
      <c r="F18" s="201"/>
      <c r="G18" s="229"/>
      <c r="H18" s="240"/>
      <c r="I18" s="243"/>
      <c r="J18" s="52" t="s">
        <v>13</v>
      </c>
      <c r="K18" s="1"/>
      <c r="L18" s="1"/>
      <c r="M18" s="361"/>
      <c r="N18" s="366"/>
      <c r="O18" s="155" t="s">
        <v>14</v>
      </c>
      <c r="P18" s="162" t="s">
        <v>15</v>
      </c>
      <c r="Q18" s="163">
        <v>31000</v>
      </c>
      <c r="R18" s="170" t="s">
        <v>13</v>
      </c>
      <c r="S18" s="44"/>
      <c r="T18" s="171">
        <f t="shared" si="0"/>
        <v>0</v>
      </c>
      <c r="U18" s="48" t="s">
        <v>13</v>
      </c>
      <c r="AE18" s="7"/>
      <c r="AF18" s="7"/>
      <c r="AG18" s="7"/>
      <c r="AH18" s="7"/>
      <c r="AI18" s="7"/>
      <c r="AJ18" s="7"/>
      <c r="AK18" s="7"/>
      <c r="AL18" s="7"/>
      <c r="AM18" s="7"/>
    </row>
    <row r="19" spans="1:39" s="3" customFormat="1" ht="13.05" customHeight="1" thickBot="1" x14ac:dyDescent="0.5">
      <c r="A19" s="1"/>
      <c r="B19" s="355"/>
      <c r="C19" s="227" t="s">
        <v>117</v>
      </c>
      <c r="D19" s="363"/>
      <c r="E19" s="364"/>
      <c r="F19" s="201"/>
      <c r="G19" s="229"/>
      <c r="H19" s="241"/>
      <c r="I19" s="244"/>
      <c r="J19" s="52" t="s">
        <v>13</v>
      </c>
      <c r="K19" s="1"/>
      <c r="L19" s="1"/>
      <c r="M19" s="361"/>
      <c r="N19" s="367"/>
      <c r="O19" s="156" t="s">
        <v>16</v>
      </c>
      <c r="P19" s="164" t="s">
        <v>17</v>
      </c>
      <c r="Q19" s="165">
        <v>26000</v>
      </c>
      <c r="R19" s="172" t="s">
        <v>13</v>
      </c>
      <c r="S19" s="166"/>
      <c r="T19" s="167">
        <f t="shared" si="0"/>
        <v>0</v>
      </c>
      <c r="U19" s="52" t="s">
        <v>13</v>
      </c>
      <c r="AE19" s="7"/>
      <c r="AF19" s="7"/>
      <c r="AG19" s="7"/>
      <c r="AH19" s="7"/>
      <c r="AI19" s="7"/>
      <c r="AJ19" s="7"/>
      <c r="AK19" s="7"/>
      <c r="AL19" s="7"/>
      <c r="AM19" s="7"/>
    </row>
    <row r="20" spans="1:39" s="3" customFormat="1" ht="13.05" customHeight="1" thickTop="1" x14ac:dyDescent="0.45">
      <c r="A20" s="1"/>
      <c r="B20" s="355"/>
      <c r="C20" s="368" t="s">
        <v>119</v>
      </c>
      <c r="D20" s="225" t="s">
        <v>11</v>
      </c>
      <c r="E20" s="202" t="s">
        <v>101</v>
      </c>
      <c r="F20" s="203">
        <v>24000</v>
      </c>
      <c r="G20" s="204" t="s">
        <v>13</v>
      </c>
      <c r="H20" s="228"/>
      <c r="I20" s="231">
        <f t="shared" ref="I20" si="1">F20*H20</f>
        <v>0</v>
      </c>
      <c r="J20" s="207" t="s">
        <v>13</v>
      </c>
      <c r="K20" s="1"/>
      <c r="L20" s="1"/>
      <c r="M20" s="361"/>
      <c r="N20" s="365" t="s">
        <v>105</v>
      </c>
      <c r="O20" s="158" t="s">
        <v>11</v>
      </c>
      <c r="P20" s="160" t="s">
        <v>12</v>
      </c>
      <c r="Q20" s="161">
        <v>41000</v>
      </c>
      <c r="R20" s="42" t="s">
        <v>13</v>
      </c>
      <c r="S20" s="168"/>
      <c r="T20" s="169">
        <f t="shared" si="0"/>
        <v>0</v>
      </c>
      <c r="U20" s="48" t="s">
        <v>13</v>
      </c>
      <c r="AE20" s="7"/>
      <c r="AF20" s="7"/>
      <c r="AG20" s="7"/>
      <c r="AH20" s="7"/>
      <c r="AI20" s="7"/>
      <c r="AJ20" s="7"/>
      <c r="AK20" s="7"/>
      <c r="AL20" s="7"/>
      <c r="AM20" s="7"/>
    </row>
    <row r="21" spans="1:39" s="3" customFormat="1" ht="13.05" customHeight="1" x14ac:dyDescent="0.45">
      <c r="A21" s="1"/>
      <c r="B21" s="355"/>
      <c r="C21" s="369"/>
      <c r="D21" s="226" t="s">
        <v>14</v>
      </c>
      <c r="E21" s="208" t="s">
        <v>26</v>
      </c>
      <c r="F21" s="209">
        <v>16000</v>
      </c>
      <c r="G21" s="210" t="s">
        <v>13</v>
      </c>
      <c r="H21" s="211"/>
      <c r="I21" s="212">
        <f>F21*H21</f>
        <v>0</v>
      </c>
      <c r="J21" s="213" t="s">
        <v>13</v>
      </c>
      <c r="K21" s="1"/>
      <c r="L21" s="115"/>
      <c r="M21" s="361"/>
      <c r="N21" s="366"/>
      <c r="O21" s="155" t="s">
        <v>14</v>
      </c>
      <c r="P21" s="162" t="s">
        <v>15</v>
      </c>
      <c r="Q21" s="163">
        <v>31000</v>
      </c>
      <c r="R21" s="170" t="s">
        <v>13</v>
      </c>
      <c r="S21" s="44"/>
      <c r="T21" s="171">
        <f t="shared" si="0"/>
        <v>0</v>
      </c>
      <c r="U21" s="48" t="s">
        <v>13</v>
      </c>
      <c r="AE21" s="7"/>
      <c r="AF21" s="7"/>
      <c r="AG21" s="7"/>
      <c r="AH21" s="7"/>
      <c r="AI21" s="7"/>
      <c r="AJ21" s="7"/>
      <c r="AK21" s="7"/>
      <c r="AL21" s="7"/>
      <c r="AM21" s="7"/>
    </row>
    <row r="22" spans="1:39" s="3" customFormat="1" ht="13.05" customHeight="1" x14ac:dyDescent="0.45">
      <c r="A22" s="1"/>
      <c r="B22" s="355"/>
      <c r="C22" s="370"/>
      <c r="D22" s="198" t="s">
        <v>16</v>
      </c>
      <c r="E22" s="214" t="s">
        <v>28</v>
      </c>
      <c r="F22" s="215">
        <v>4000</v>
      </c>
      <c r="G22" s="216" t="s">
        <v>13</v>
      </c>
      <c r="H22" s="217"/>
      <c r="I22" s="218">
        <f>F22*H22</f>
        <v>0</v>
      </c>
      <c r="J22" s="219" t="s">
        <v>13</v>
      </c>
      <c r="K22" s="1"/>
      <c r="L22" s="115"/>
      <c r="M22" s="361"/>
      <c r="N22" s="367"/>
      <c r="O22" s="156" t="s">
        <v>16</v>
      </c>
      <c r="P22" s="164" t="s">
        <v>17</v>
      </c>
      <c r="Q22" s="165">
        <v>26000</v>
      </c>
      <c r="R22" s="172" t="s">
        <v>13</v>
      </c>
      <c r="S22" s="166"/>
      <c r="T22" s="167">
        <f t="shared" si="0"/>
        <v>0</v>
      </c>
      <c r="U22" s="52" t="s">
        <v>13</v>
      </c>
      <c r="AE22" s="7"/>
      <c r="AF22" s="7"/>
      <c r="AG22" s="7"/>
      <c r="AH22" s="7"/>
      <c r="AI22" s="7"/>
      <c r="AJ22" s="7"/>
      <c r="AK22" s="7"/>
      <c r="AL22" s="7"/>
    </row>
    <row r="23" spans="1:39" s="3" customFormat="1" ht="13.05" customHeight="1" x14ac:dyDescent="0.45">
      <c r="A23" s="1"/>
      <c r="B23" s="355"/>
      <c r="C23" s="368" t="s">
        <v>75</v>
      </c>
      <c r="D23" s="225" t="s">
        <v>11</v>
      </c>
      <c r="E23" s="202" t="s">
        <v>101</v>
      </c>
      <c r="F23" s="203">
        <v>18000</v>
      </c>
      <c r="G23" s="204" t="s">
        <v>13</v>
      </c>
      <c r="H23" s="205"/>
      <c r="I23" s="206">
        <f t="shared" ref="I23" si="2">F23*H23</f>
        <v>0</v>
      </c>
      <c r="J23" s="207" t="s">
        <v>13</v>
      </c>
      <c r="K23" s="1"/>
      <c r="L23" s="115"/>
      <c r="M23" s="361"/>
      <c r="N23" s="365" t="s">
        <v>120</v>
      </c>
      <c r="O23" s="158" t="s">
        <v>11</v>
      </c>
      <c r="P23" s="160" t="s">
        <v>12</v>
      </c>
      <c r="Q23" s="161">
        <v>63000</v>
      </c>
      <c r="R23" s="42" t="s">
        <v>13</v>
      </c>
      <c r="S23" s="168"/>
      <c r="T23" s="169">
        <f t="shared" si="0"/>
        <v>0</v>
      </c>
      <c r="U23" s="48" t="s">
        <v>13</v>
      </c>
      <c r="AE23" s="7"/>
      <c r="AF23" s="7"/>
      <c r="AG23" s="7"/>
      <c r="AH23" s="7"/>
      <c r="AI23" s="7"/>
      <c r="AJ23" s="7"/>
      <c r="AK23" s="7"/>
      <c r="AL23" s="7"/>
    </row>
    <row r="24" spans="1:39" s="3" customFormat="1" ht="13.05" customHeight="1" x14ac:dyDescent="0.45">
      <c r="A24" s="1"/>
      <c r="B24" s="355"/>
      <c r="C24" s="369"/>
      <c r="D24" s="226" t="s">
        <v>14</v>
      </c>
      <c r="E24" s="208" t="s">
        <v>26</v>
      </c>
      <c r="F24" s="209">
        <v>13000</v>
      </c>
      <c r="G24" s="210" t="s">
        <v>13</v>
      </c>
      <c r="H24" s="211"/>
      <c r="I24" s="212">
        <f>F24*H24</f>
        <v>0</v>
      </c>
      <c r="J24" s="213" t="s">
        <v>13</v>
      </c>
      <c r="K24" s="1"/>
      <c r="L24" s="115"/>
      <c r="M24" s="361"/>
      <c r="N24" s="366"/>
      <c r="O24" s="155" t="s">
        <v>14</v>
      </c>
      <c r="P24" s="162" t="s">
        <v>15</v>
      </c>
      <c r="Q24" s="163">
        <v>48000</v>
      </c>
      <c r="R24" s="170" t="s">
        <v>13</v>
      </c>
      <c r="S24" s="44"/>
      <c r="T24" s="171">
        <f t="shared" si="0"/>
        <v>0</v>
      </c>
      <c r="U24" s="48" t="s">
        <v>13</v>
      </c>
      <c r="AE24" s="7"/>
      <c r="AF24" s="7"/>
      <c r="AG24" s="7"/>
      <c r="AH24" s="7"/>
      <c r="AI24" s="7"/>
      <c r="AJ24" s="7"/>
      <c r="AK24" s="7"/>
      <c r="AL24" s="7"/>
    </row>
    <row r="25" spans="1:39" s="3" customFormat="1" ht="12.6" customHeight="1" x14ac:dyDescent="0.45">
      <c r="A25" s="1"/>
      <c r="B25" s="355"/>
      <c r="C25" s="370"/>
      <c r="D25" s="198" t="s">
        <v>16</v>
      </c>
      <c r="E25" s="214" t="s">
        <v>28</v>
      </c>
      <c r="F25" s="215">
        <v>3000</v>
      </c>
      <c r="G25" s="216" t="s">
        <v>13</v>
      </c>
      <c r="H25" s="217"/>
      <c r="I25" s="218">
        <f>F25*H25</f>
        <v>0</v>
      </c>
      <c r="J25" s="219" t="s">
        <v>13</v>
      </c>
      <c r="K25" s="1"/>
      <c r="L25" s="115"/>
      <c r="M25" s="361"/>
      <c r="N25" s="367"/>
      <c r="O25" s="156" t="s">
        <v>16</v>
      </c>
      <c r="P25" s="164" t="s">
        <v>17</v>
      </c>
      <c r="Q25" s="165">
        <v>29000</v>
      </c>
      <c r="R25" s="172" t="s">
        <v>13</v>
      </c>
      <c r="S25" s="166"/>
      <c r="T25" s="167">
        <f t="shared" si="0"/>
        <v>0</v>
      </c>
      <c r="U25" s="52" t="s">
        <v>13</v>
      </c>
      <c r="AE25" s="7"/>
      <c r="AF25" s="7"/>
      <c r="AG25" s="7"/>
      <c r="AH25" s="7"/>
      <c r="AI25" s="7"/>
      <c r="AJ25" s="7"/>
      <c r="AK25" s="7"/>
      <c r="AL25" s="7"/>
    </row>
    <row r="26" spans="1:39" s="3" customFormat="1" ht="13.05" customHeight="1" x14ac:dyDescent="0.45">
      <c r="A26" s="1"/>
      <c r="B26" s="355"/>
      <c r="C26" s="368" t="s">
        <v>108</v>
      </c>
      <c r="D26" s="225" t="s">
        <v>11</v>
      </c>
      <c r="E26" s="202" t="s">
        <v>101</v>
      </c>
      <c r="F26" s="203">
        <v>18000</v>
      </c>
      <c r="G26" s="204" t="s">
        <v>13</v>
      </c>
      <c r="H26" s="205"/>
      <c r="I26" s="206">
        <f t="shared" ref="I26" si="3">F26*H26</f>
        <v>0</v>
      </c>
      <c r="J26" s="207" t="s">
        <v>13</v>
      </c>
      <c r="K26" s="1"/>
      <c r="L26" s="115"/>
      <c r="M26" s="361"/>
      <c r="N26" s="365" t="s">
        <v>122</v>
      </c>
      <c r="O26" s="158" t="s">
        <v>11</v>
      </c>
      <c r="P26" s="160" t="s">
        <v>12</v>
      </c>
      <c r="Q26" s="161">
        <v>63000</v>
      </c>
      <c r="R26" s="42" t="s">
        <v>13</v>
      </c>
      <c r="S26" s="168"/>
      <c r="T26" s="169">
        <f t="shared" si="0"/>
        <v>0</v>
      </c>
      <c r="U26" s="48" t="s">
        <v>13</v>
      </c>
      <c r="AE26" s="7"/>
      <c r="AF26" s="7"/>
      <c r="AG26" s="7"/>
      <c r="AH26" s="7"/>
      <c r="AI26" s="7"/>
      <c r="AJ26" s="7"/>
      <c r="AK26" s="7"/>
      <c r="AL26" s="7"/>
    </row>
    <row r="27" spans="1:39" s="3" customFormat="1" ht="13.05" customHeight="1" x14ac:dyDescent="0.45">
      <c r="A27" s="1"/>
      <c r="B27" s="355"/>
      <c r="C27" s="369"/>
      <c r="D27" s="226" t="s">
        <v>14</v>
      </c>
      <c r="E27" s="208" t="s">
        <v>26</v>
      </c>
      <c r="F27" s="209">
        <v>13000</v>
      </c>
      <c r="G27" s="210" t="s">
        <v>13</v>
      </c>
      <c r="H27" s="211"/>
      <c r="I27" s="212">
        <f>F27*H27</f>
        <v>0</v>
      </c>
      <c r="J27" s="213" t="s">
        <v>13</v>
      </c>
      <c r="K27" s="1"/>
      <c r="L27" s="115"/>
      <c r="M27" s="361"/>
      <c r="N27" s="366"/>
      <c r="O27" s="155" t="s">
        <v>14</v>
      </c>
      <c r="P27" s="162" t="s">
        <v>15</v>
      </c>
      <c r="Q27" s="163">
        <v>48000</v>
      </c>
      <c r="R27" s="170" t="s">
        <v>13</v>
      </c>
      <c r="S27" s="44"/>
      <c r="T27" s="171">
        <f t="shared" si="0"/>
        <v>0</v>
      </c>
      <c r="U27" s="48" t="s">
        <v>13</v>
      </c>
      <c r="AE27" s="7"/>
      <c r="AF27" s="7"/>
      <c r="AG27" s="7"/>
      <c r="AH27" s="7"/>
      <c r="AI27" s="7"/>
      <c r="AJ27" s="7"/>
      <c r="AK27" s="7"/>
      <c r="AL27" s="7"/>
    </row>
    <row r="28" spans="1:39" s="3" customFormat="1" ht="12.6" customHeight="1" thickBot="1" x14ac:dyDescent="0.5">
      <c r="A28" s="1"/>
      <c r="B28" s="355"/>
      <c r="C28" s="370"/>
      <c r="D28" s="198" t="s">
        <v>16</v>
      </c>
      <c r="E28" s="214" t="s">
        <v>28</v>
      </c>
      <c r="F28" s="215">
        <v>3000</v>
      </c>
      <c r="G28" s="216" t="s">
        <v>13</v>
      </c>
      <c r="H28" s="217"/>
      <c r="I28" s="218">
        <f>F28*H28</f>
        <v>0</v>
      </c>
      <c r="J28" s="219" t="s">
        <v>13</v>
      </c>
      <c r="K28" s="1"/>
      <c r="L28" s="115"/>
      <c r="M28" s="362"/>
      <c r="N28" s="367"/>
      <c r="O28" s="156" t="s">
        <v>16</v>
      </c>
      <c r="P28" s="164" t="s">
        <v>17</v>
      </c>
      <c r="Q28" s="165">
        <v>29000</v>
      </c>
      <c r="R28" s="172" t="s">
        <v>13</v>
      </c>
      <c r="S28" s="178"/>
      <c r="T28" s="132">
        <f t="shared" si="0"/>
        <v>0</v>
      </c>
      <c r="U28" s="52" t="s">
        <v>13</v>
      </c>
      <c r="AE28" s="7"/>
      <c r="AF28" s="7"/>
      <c r="AG28" s="7"/>
      <c r="AH28" s="7"/>
      <c r="AI28" s="7"/>
      <c r="AJ28" s="7"/>
      <c r="AK28" s="7"/>
      <c r="AL28" s="7"/>
    </row>
    <row r="29" spans="1:39" s="3" customFormat="1" ht="13.05" customHeight="1" thickTop="1" x14ac:dyDescent="0.45">
      <c r="A29" s="1"/>
      <c r="B29" s="355"/>
      <c r="C29" s="368" t="s">
        <v>106</v>
      </c>
      <c r="D29" s="225" t="s">
        <v>11</v>
      </c>
      <c r="E29" s="202" t="s">
        <v>101</v>
      </c>
      <c r="F29" s="203">
        <v>18000</v>
      </c>
      <c r="G29" s="204" t="s">
        <v>13</v>
      </c>
      <c r="H29" s="205"/>
      <c r="I29" s="206">
        <f t="shared" ref="I29" si="4">F29*H29</f>
        <v>0</v>
      </c>
      <c r="J29" s="207" t="s">
        <v>13</v>
      </c>
      <c r="K29" s="1"/>
      <c r="L29" s="115"/>
      <c r="M29" s="357" t="s">
        <v>18</v>
      </c>
      <c r="N29" s="224" t="s">
        <v>94</v>
      </c>
      <c r="O29" s="220"/>
      <c r="P29" s="160"/>
      <c r="Q29" s="181"/>
      <c r="R29" s="235"/>
      <c r="S29" s="249"/>
      <c r="T29" s="246"/>
      <c r="U29" s="48" t="s">
        <v>13</v>
      </c>
      <c r="AE29" s="7"/>
      <c r="AF29" s="7"/>
      <c r="AG29" s="7"/>
      <c r="AH29" s="7"/>
      <c r="AI29" s="7"/>
      <c r="AJ29" s="7"/>
      <c r="AK29" s="7"/>
      <c r="AL29" s="7"/>
    </row>
    <row r="30" spans="1:39" s="3" customFormat="1" ht="13.05" customHeight="1" x14ac:dyDescent="0.45">
      <c r="A30" s="1"/>
      <c r="B30" s="355"/>
      <c r="C30" s="369"/>
      <c r="D30" s="226" t="s">
        <v>14</v>
      </c>
      <c r="E30" s="208" t="s">
        <v>26</v>
      </c>
      <c r="F30" s="209">
        <v>13000</v>
      </c>
      <c r="G30" s="210" t="s">
        <v>13</v>
      </c>
      <c r="H30" s="211"/>
      <c r="I30" s="212">
        <f>F30*H30</f>
        <v>0</v>
      </c>
      <c r="J30" s="213" t="s">
        <v>13</v>
      </c>
      <c r="K30" s="1"/>
      <c r="L30" s="115"/>
      <c r="M30" s="358"/>
      <c r="N30" s="224" t="s">
        <v>95</v>
      </c>
      <c r="O30" s="220"/>
      <c r="P30" s="160"/>
      <c r="Q30" s="181"/>
      <c r="R30" s="235"/>
      <c r="S30" s="250"/>
      <c r="T30" s="247"/>
      <c r="U30" s="48" t="s">
        <v>13</v>
      </c>
      <c r="AE30" s="7"/>
      <c r="AF30" s="7"/>
      <c r="AG30" s="7"/>
      <c r="AH30" s="7"/>
      <c r="AI30" s="7"/>
      <c r="AJ30" s="7"/>
      <c r="AK30" s="7"/>
      <c r="AL30" s="7"/>
    </row>
    <row r="31" spans="1:39" s="3" customFormat="1" ht="12.6" customHeight="1" thickBot="1" x14ac:dyDescent="0.5">
      <c r="A31" s="1"/>
      <c r="B31" s="355"/>
      <c r="C31" s="370"/>
      <c r="D31" s="198" t="s">
        <v>16</v>
      </c>
      <c r="E31" s="214" t="s">
        <v>28</v>
      </c>
      <c r="F31" s="215">
        <v>3000</v>
      </c>
      <c r="G31" s="216" t="s">
        <v>13</v>
      </c>
      <c r="H31" s="217"/>
      <c r="I31" s="218">
        <f>F31*H31</f>
        <v>0</v>
      </c>
      <c r="J31" s="219" t="s">
        <v>13</v>
      </c>
      <c r="K31" s="1"/>
      <c r="L31" s="115"/>
      <c r="M31" s="358"/>
      <c r="N31" s="224" t="s">
        <v>96</v>
      </c>
      <c r="O31" s="221"/>
      <c r="P31" s="160"/>
      <c r="Q31" s="181"/>
      <c r="R31" s="235"/>
      <c r="S31" s="251"/>
      <c r="T31" s="248"/>
      <c r="U31" s="48" t="s">
        <v>13</v>
      </c>
      <c r="AE31" s="7"/>
      <c r="AF31" s="7"/>
      <c r="AG31" s="7"/>
      <c r="AH31" s="7"/>
      <c r="AI31" s="7"/>
      <c r="AJ31" s="7"/>
      <c r="AK31" s="7"/>
      <c r="AL31" s="7"/>
    </row>
    <row r="32" spans="1:39" s="3" customFormat="1" ht="13.05" customHeight="1" thickTop="1" x14ac:dyDescent="0.45">
      <c r="A32" s="1"/>
      <c r="B32" s="355"/>
      <c r="C32" s="368" t="s">
        <v>121</v>
      </c>
      <c r="D32" s="225" t="s">
        <v>11</v>
      </c>
      <c r="E32" s="202" t="s">
        <v>101</v>
      </c>
      <c r="F32" s="203">
        <v>27000</v>
      </c>
      <c r="G32" s="204" t="s">
        <v>13</v>
      </c>
      <c r="H32" s="205"/>
      <c r="I32" s="206">
        <f t="shared" ref="I32" si="5">F32*H32</f>
        <v>0</v>
      </c>
      <c r="J32" s="207" t="s">
        <v>13</v>
      </c>
      <c r="K32" s="1"/>
      <c r="L32" s="115"/>
      <c r="M32" s="358"/>
      <c r="N32" s="339" t="s">
        <v>97</v>
      </c>
      <c r="O32" s="353" t="s">
        <v>11</v>
      </c>
      <c r="P32" s="173" t="s">
        <v>19</v>
      </c>
      <c r="Q32" s="388">
        <v>44000</v>
      </c>
      <c r="R32" s="398" t="s">
        <v>13</v>
      </c>
      <c r="S32" s="382"/>
      <c r="T32" s="392">
        <f t="shared" si="0"/>
        <v>0</v>
      </c>
      <c r="U32" s="371" t="s">
        <v>13</v>
      </c>
      <c r="AE32" s="7"/>
      <c r="AF32" s="7"/>
      <c r="AG32" s="7"/>
      <c r="AH32" s="7"/>
      <c r="AI32" s="7"/>
      <c r="AJ32" s="7"/>
      <c r="AK32" s="7"/>
      <c r="AL32" s="7"/>
    </row>
    <row r="33" spans="1:38" s="3" customFormat="1" ht="13.05" customHeight="1" x14ac:dyDescent="0.45">
      <c r="A33" s="1"/>
      <c r="B33" s="355"/>
      <c r="C33" s="369"/>
      <c r="D33" s="226" t="s">
        <v>14</v>
      </c>
      <c r="E33" s="208" t="s">
        <v>26</v>
      </c>
      <c r="F33" s="209">
        <v>18000</v>
      </c>
      <c r="G33" s="210" t="s">
        <v>13</v>
      </c>
      <c r="H33" s="211"/>
      <c r="I33" s="212">
        <f>F33*H33</f>
        <v>0</v>
      </c>
      <c r="J33" s="213" t="s">
        <v>13</v>
      </c>
      <c r="K33" s="1"/>
      <c r="L33" s="115"/>
      <c r="M33" s="358"/>
      <c r="N33" s="340"/>
      <c r="O33" s="354"/>
      <c r="P33" s="174" t="s">
        <v>20</v>
      </c>
      <c r="Q33" s="389"/>
      <c r="R33" s="399"/>
      <c r="S33" s="390"/>
      <c r="T33" s="408">
        <f t="shared" si="0"/>
        <v>0</v>
      </c>
      <c r="U33" s="372" t="s">
        <v>21</v>
      </c>
      <c r="AE33" s="7"/>
      <c r="AF33" s="7"/>
      <c r="AG33" s="7"/>
      <c r="AH33" s="7"/>
      <c r="AI33" s="7"/>
      <c r="AJ33" s="7"/>
      <c r="AK33" s="7"/>
      <c r="AL33" s="7"/>
    </row>
    <row r="34" spans="1:38" s="3" customFormat="1" ht="12.6" customHeight="1" x14ac:dyDescent="0.45">
      <c r="A34" s="1"/>
      <c r="B34" s="355"/>
      <c r="C34" s="370"/>
      <c r="D34" s="198" t="s">
        <v>16</v>
      </c>
      <c r="E34" s="214" t="s">
        <v>28</v>
      </c>
      <c r="F34" s="215">
        <v>5000</v>
      </c>
      <c r="G34" s="216" t="s">
        <v>13</v>
      </c>
      <c r="H34" s="217"/>
      <c r="I34" s="218">
        <f>F34*H34</f>
        <v>0</v>
      </c>
      <c r="J34" s="219" t="s">
        <v>13</v>
      </c>
      <c r="K34" s="1"/>
      <c r="L34" s="115"/>
      <c r="M34" s="358"/>
      <c r="N34" s="340"/>
      <c r="O34" s="342" t="s">
        <v>16</v>
      </c>
      <c r="P34" s="175" t="s">
        <v>24</v>
      </c>
      <c r="Q34" s="393">
        <v>25000</v>
      </c>
      <c r="R34" s="395" t="s">
        <v>13</v>
      </c>
      <c r="S34" s="381"/>
      <c r="T34" s="383">
        <f t="shared" si="0"/>
        <v>0</v>
      </c>
      <c r="U34" s="385" t="s">
        <v>13</v>
      </c>
      <c r="AE34" s="7"/>
      <c r="AF34" s="7"/>
      <c r="AG34" s="7"/>
      <c r="AH34" s="7"/>
      <c r="AI34" s="7"/>
      <c r="AJ34" s="7"/>
      <c r="AK34" s="7"/>
      <c r="AL34" s="7"/>
    </row>
    <row r="35" spans="1:38" s="3" customFormat="1" ht="13.05" customHeight="1" x14ac:dyDescent="0.45">
      <c r="A35" s="1"/>
      <c r="B35" s="355"/>
      <c r="C35" s="368" t="s">
        <v>123</v>
      </c>
      <c r="D35" s="225" t="s">
        <v>11</v>
      </c>
      <c r="E35" s="202" t="s">
        <v>101</v>
      </c>
      <c r="F35" s="203">
        <v>27000</v>
      </c>
      <c r="G35" s="204" t="s">
        <v>13</v>
      </c>
      <c r="H35" s="205"/>
      <c r="I35" s="206">
        <f>F35*H35</f>
        <v>0</v>
      </c>
      <c r="J35" s="207" t="s">
        <v>13</v>
      </c>
      <c r="K35" s="1"/>
      <c r="L35" s="115"/>
      <c r="M35" s="358"/>
      <c r="N35" s="341"/>
      <c r="O35" s="301"/>
      <c r="P35" s="176" t="s">
        <v>25</v>
      </c>
      <c r="Q35" s="394"/>
      <c r="R35" s="396"/>
      <c r="S35" s="382"/>
      <c r="T35" s="384"/>
      <c r="U35" s="386"/>
      <c r="AE35" s="7"/>
      <c r="AF35" s="7"/>
      <c r="AG35" s="7"/>
      <c r="AH35" s="7"/>
      <c r="AI35" s="7"/>
      <c r="AJ35" s="7"/>
      <c r="AK35" s="7"/>
      <c r="AL35" s="7"/>
    </row>
    <row r="36" spans="1:38" s="3" customFormat="1" ht="13.05" customHeight="1" x14ac:dyDescent="0.45">
      <c r="A36" s="1"/>
      <c r="B36" s="355"/>
      <c r="C36" s="369"/>
      <c r="D36" s="226" t="s">
        <v>14</v>
      </c>
      <c r="E36" s="208" t="s">
        <v>26</v>
      </c>
      <c r="F36" s="209">
        <v>18000</v>
      </c>
      <c r="G36" s="210" t="s">
        <v>13</v>
      </c>
      <c r="H36" s="211"/>
      <c r="I36" s="212">
        <f>F36*H36</f>
        <v>0</v>
      </c>
      <c r="J36" s="213" t="s">
        <v>13</v>
      </c>
      <c r="K36" s="1"/>
      <c r="L36" s="115"/>
      <c r="M36" s="358"/>
      <c r="N36" s="339" t="s">
        <v>75</v>
      </c>
      <c r="O36" s="353" t="s">
        <v>11</v>
      </c>
      <c r="P36" s="173" t="s">
        <v>19</v>
      </c>
      <c r="Q36" s="388">
        <v>41000</v>
      </c>
      <c r="R36" s="398" t="s">
        <v>13</v>
      </c>
      <c r="S36" s="407"/>
      <c r="T36" s="391">
        <f>Q36*S36</f>
        <v>0</v>
      </c>
      <c r="U36" s="371" t="s">
        <v>13</v>
      </c>
      <c r="AE36" s="7"/>
      <c r="AF36" s="7"/>
      <c r="AG36" s="7"/>
      <c r="AH36" s="7"/>
      <c r="AI36" s="7"/>
      <c r="AJ36" s="7"/>
      <c r="AK36" s="7"/>
      <c r="AL36" s="7"/>
    </row>
    <row r="37" spans="1:38" s="3" customFormat="1" ht="12.6" customHeight="1" thickBot="1" x14ac:dyDescent="0.5">
      <c r="A37" s="1"/>
      <c r="B37" s="356"/>
      <c r="C37" s="370"/>
      <c r="D37" s="198" t="s">
        <v>16</v>
      </c>
      <c r="E37" s="214" t="s">
        <v>28</v>
      </c>
      <c r="F37" s="215">
        <v>5000</v>
      </c>
      <c r="G37" s="216" t="s">
        <v>13</v>
      </c>
      <c r="H37" s="233"/>
      <c r="I37" s="232">
        <f>F37*H37</f>
        <v>0</v>
      </c>
      <c r="J37" s="219" t="s">
        <v>13</v>
      </c>
      <c r="K37" s="1"/>
      <c r="L37" s="115"/>
      <c r="M37" s="358"/>
      <c r="N37" s="340"/>
      <c r="O37" s="354"/>
      <c r="P37" s="174" t="s">
        <v>20</v>
      </c>
      <c r="Q37" s="389"/>
      <c r="R37" s="399"/>
      <c r="S37" s="390"/>
      <c r="T37" s="392">
        <f>Q37*S37</f>
        <v>0</v>
      </c>
      <c r="U37" s="372" t="s">
        <v>21</v>
      </c>
      <c r="AE37" s="7"/>
      <c r="AF37" s="7"/>
      <c r="AG37" s="7"/>
      <c r="AH37" s="7"/>
      <c r="AI37" s="7"/>
      <c r="AJ37" s="7"/>
      <c r="AK37" s="7"/>
      <c r="AL37" s="7"/>
    </row>
    <row r="38" spans="1:38" s="3" customFormat="1" ht="13.05" customHeight="1" thickTop="1" x14ac:dyDescent="0.45">
      <c r="A38" s="1"/>
      <c r="B38" s="357" t="s">
        <v>31</v>
      </c>
      <c r="C38" s="227" t="s">
        <v>94</v>
      </c>
      <c r="D38" s="363"/>
      <c r="E38" s="364"/>
      <c r="F38" s="201"/>
      <c r="G38" s="229"/>
      <c r="H38" s="252"/>
      <c r="I38" s="242"/>
      <c r="J38" s="52" t="s">
        <v>13</v>
      </c>
      <c r="K38" s="1"/>
      <c r="L38" s="115"/>
      <c r="M38" s="358"/>
      <c r="N38" s="340"/>
      <c r="O38" s="342" t="s">
        <v>16</v>
      </c>
      <c r="P38" s="175" t="s">
        <v>24</v>
      </c>
      <c r="Q38" s="393">
        <v>23000</v>
      </c>
      <c r="R38" s="395" t="s">
        <v>13</v>
      </c>
      <c r="S38" s="381"/>
      <c r="T38" s="383">
        <f>Q38*S38</f>
        <v>0</v>
      </c>
      <c r="U38" s="385" t="s">
        <v>13</v>
      </c>
      <c r="AE38" s="7"/>
      <c r="AF38" s="7"/>
      <c r="AG38" s="7"/>
      <c r="AH38" s="7"/>
      <c r="AI38" s="7"/>
      <c r="AJ38" s="7"/>
      <c r="AK38" s="7"/>
      <c r="AL38" s="7"/>
    </row>
    <row r="39" spans="1:38" s="3" customFormat="1" ht="13.05" customHeight="1" thickBot="1" x14ac:dyDescent="0.5">
      <c r="A39" s="1"/>
      <c r="B39" s="358"/>
      <c r="C39" s="227" t="s">
        <v>95</v>
      </c>
      <c r="D39" s="363"/>
      <c r="E39" s="364"/>
      <c r="F39" s="201"/>
      <c r="G39" s="229"/>
      <c r="H39" s="253"/>
      <c r="I39" s="244"/>
      <c r="J39" s="52" t="s">
        <v>13</v>
      </c>
      <c r="K39" s="1"/>
      <c r="L39" s="115"/>
      <c r="M39" s="358"/>
      <c r="N39" s="341"/>
      <c r="O39" s="301"/>
      <c r="P39" s="176" t="s">
        <v>25</v>
      </c>
      <c r="Q39" s="394"/>
      <c r="R39" s="396"/>
      <c r="S39" s="397"/>
      <c r="T39" s="384"/>
      <c r="U39" s="386"/>
      <c r="AE39" s="7"/>
      <c r="AF39" s="7"/>
      <c r="AG39" s="7"/>
      <c r="AH39" s="7"/>
      <c r="AI39" s="7"/>
      <c r="AJ39" s="7"/>
      <c r="AK39" s="7"/>
      <c r="AL39" s="7"/>
    </row>
    <row r="40" spans="1:38" s="3" customFormat="1" ht="12.6" customHeight="1" thickTop="1" x14ac:dyDescent="0.45">
      <c r="A40" s="1"/>
      <c r="B40" s="358"/>
      <c r="C40" s="368" t="s">
        <v>96</v>
      </c>
      <c r="D40" s="225" t="s">
        <v>11</v>
      </c>
      <c r="E40" s="202" t="s">
        <v>12</v>
      </c>
      <c r="F40" s="203">
        <v>42000</v>
      </c>
      <c r="G40" s="204" t="s">
        <v>13</v>
      </c>
      <c r="H40" s="228"/>
      <c r="I40" s="231">
        <f t="shared" ref="I40:I45" si="6">F40*H40</f>
        <v>0</v>
      </c>
      <c r="J40" s="207" t="s">
        <v>13</v>
      </c>
      <c r="K40" s="1"/>
      <c r="L40" s="115"/>
      <c r="M40" s="358"/>
      <c r="N40" s="339" t="s">
        <v>108</v>
      </c>
      <c r="O40" s="353" t="s">
        <v>11</v>
      </c>
      <c r="P40" s="173" t="s">
        <v>19</v>
      </c>
      <c r="Q40" s="388">
        <v>41000</v>
      </c>
      <c r="R40" s="398" t="s">
        <v>13</v>
      </c>
      <c r="S40" s="382"/>
      <c r="T40" s="391">
        <f>Q40*S40</f>
        <v>0</v>
      </c>
      <c r="U40" s="371" t="s">
        <v>13</v>
      </c>
      <c r="AE40" s="7"/>
      <c r="AF40" s="7"/>
      <c r="AG40" s="7"/>
      <c r="AH40" s="7"/>
      <c r="AI40" s="7"/>
      <c r="AJ40" s="7"/>
      <c r="AK40" s="7"/>
      <c r="AL40" s="7"/>
    </row>
    <row r="41" spans="1:38" s="3" customFormat="1" ht="13.05" customHeight="1" x14ac:dyDescent="0.45">
      <c r="A41" s="1"/>
      <c r="B41" s="358"/>
      <c r="C41" s="369"/>
      <c r="D41" s="226" t="s">
        <v>14</v>
      </c>
      <c r="E41" s="208" t="s">
        <v>15</v>
      </c>
      <c r="F41" s="209">
        <v>22000</v>
      </c>
      <c r="G41" s="210" t="s">
        <v>13</v>
      </c>
      <c r="H41" s="211"/>
      <c r="I41" s="212">
        <f t="shared" si="6"/>
        <v>0</v>
      </c>
      <c r="J41" s="213" t="s">
        <v>13</v>
      </c>
      <c r="K41" s="1"/>
      <c r="L41" s="115"/>
      <c r="M41" s="358"/>
      <c r="N41" s="340"/>
      <c r="O41" s="354"/>
      <c r="P41" s="174" t="s">
        <v>20</v>
      </c>
      <c r="Q41" s="389"/>
      <c r="R41" s="399"/>
      <c r="S41" s="390"/>
      <c r="T41" s="392">
        <f>Q41*S41</f>
        <v>0</v>
      </c>
      <c r="U41" s="372" t="s">
        <v>21</v>
      </c>
      <c r="AE41" s="7"/>
      <c r="AF41" s="7"/>
      <c r="AG41" s="7"/>
      <c r="AH41" s="7"/>
      <c r="AI41" s="7"/>
      <c r="AJ41" s="7"/>
      <c r="AK41" s="7"/>
      <c r="AL41" s="7"/>
    </row>
    <row r="42" spans="1:38" s="3" customFormat="1" ht="13.05" customHeight="1" x14ac:dyDescent="0.45">
      <c r="A42" s="1"/>
      <c r="B42" s="358"/>
      <c r="C42" s="370"/>
      <c r="D42" s="198" t="s">
        <v>16</v>
      </c>
      <c r="E42" s="214" t="s">
        <v>17</v>
      </c>
      <c r="F42" s="215">
        <v>17000</v>
      </c>
      <c r="G42" s="216" t="s">
        <v>13</v>
      </c>
      <c r="H42" s="217"/>
      <c r="I42" s="218">
        <f t="shared" si="6"/>
        <v>0</v>
      </c>
      <c r="J42" s="219" t="s">
        <v>13</v>
      </c>
      <c r="K42" s="1"/>
      <c r="L42" s="115"/>
      <c r="M42" s="358"/>
      <c r="N42" s="340"/>
      <c r="O42" s="342" t="s">
        <v>16</v>
      </c>
      <c r="P42" s="175" t="s">
        <v>24</v>
      </c>
      <c r="Q42" s="393">
        <v>23000</v>
      </c>
      <c r="R42" s="395" t="s">
        <v>13</v>
      </c>
      <c r="S42" s="381"/>
      <c r="T42" s="383">
        <f>Q42*S42</f>
        <v>0</v>
      </c>
      <c r="U42" s="385" t="s">
        <v>13</v>
      </c>
      <c r="AE42" s="7"/>
      <c r="AF42" s="7"/>
      <c r="AG42" s="7"/>
      <c r="AH42" s="7"/>
      <c r="AI42" s="7"/>
      <c r="AJ42" s="7"/>
      <c r="AK42" s="7"/>
      <c r="AL42" s="7"/>
    </row>
    <row r="43" spans="1:38" s="3" customFormat="1" ht="12.6" customHeight="1" x14ac:dyDescent="0.45">
      <c r="A43" s="1"/>
      <c r="B43" s="358"/>
      <c r="C43" s="368" t="s">
        <v>97</v>
      </c>
      <c r="D43" s="225" t="s">
        <v>11</v>
      </c>
      <c r="E43" s="202" t="s">
        <v>12</v>
      </c>
      <c r="F43" s="203">
        <v>37000</v>
      </c>
      <c r="G43" s="204" t="s">
        <v>13</v>
      </c>
      <c r="H43" s="205"/>
      <c r="I43" s="206">
        <f t="shared" si="6"/>
        <v>0</v>
      </c>
      <c r="J43" s="207" t="s">
        <v>13</v>
      </c>
      <c r="K43" s="1"/>
      <c r="L43" s="115"/>
      <c r="M43" s="358"/>
      <c r="N43" s="341"/>
      <c r="O43" s="301"/>
      <c r="P43" s="176" t="s">
        <v>25</v>
      </c>
      <c r="Q43" s="394"/>
      <c r="R43" s="396"/>
      <c r="S43" s="382"/>
      <c r="T43" s="384"/>
      <c r="U43" s="386"/>
      <c r="AE43" s="7"/>
      <c r="AF43" s="7"/>
      <c r="AG43" s="7"/>
      <c r="AH43" s="7"/>
      <c r="AI43" s="7"/>
      <c r="AJ43" s="7"/>
      <c r="AK43" s="7"/>
      <c r="AL43" s="7"/>
    </row>
    <row r="44" spans="1:38" s="3" customFormat="1" ht="13.05" customHeight="1" x14ac:dyDescent="0.45">
      <c r="A44" s="1"/>
      <c r="B44" s="358"/>
      <c r="C44" s="369"/>
      <c r="D44" s="226" t="s">
        <v>14</v>
      </c>
      <c r="E44" s="208" t="s">
        <v>15</v>
      </c>
      <c r="F44" s="209">
        <v>19000</v>
      </c>
      <c r="G44" s="210" t="s">
        <v>13</v>
      </c>
      <c r="H44" s="211"/>
      <c r="I44" s="212">
        <f t="shared" si="6"/>
        <v>0</v>
      </c>
      <c r="J44" s="213" t="s">
        <v>13</v>
      </c>
      <c r="K44" s="1"/>
      <c r="L44" s="115"/>
      <c r="M44" s="358"/>
      <c r="N44" s="339" t="s">
        <v>106</v>
      </c>
      <c r="O44" s="353" t="s">
        <v>11</v>
      </c>
      <c r="P44" s="173" t="s">
        <v>19</v>
      </c>
      <c r="Q44" s="388">
        <v>41000</v>
      </c>
      <c r="R44" s="398" t="s">
        <v>13</v>
      </c>
      <c r="S44" s="407"/>
      <c r="T44" s="391">
        <f>Q44*S44</f>
        <v>0</v>
      </c>
      <c r="U44" s="371" t="s">
        <v>13</v>
      </c>
      <c r="AE44" s="7"/>
      <c r="AF44" s="7"/>
      <c r="AG44" s="7"/>
      <c r="AH44" s="7"/>
      <c r="AI44" s="7"/>
      <c r="AJ44" s="7"/>
      <c r="AK44" s="7"/>
      <c r="AL44" s="7"/>
    </row>
    <row r="45" spans="1:38" s="3" customFormat="1" ht="13.05" customHeight="1" x14ac:dyDescent="0.45">
      <c r="A45" s="1"/>
      <c r="B45" s="358"/>
      <c r="C45" s="370"/>
      <c r="D45" s="198" t="s">
        <v>16</v>
      </c>
      <c r="E45" s="214" t="s">
        <v>17</v>
      </c>
      <c r="F45" s="215">
        <v>16000</v>
      </c>
      <c r="G45" s="216" t="s">
        <v>13</v>
      </c>
      <c r="H45" s="217"/>
      <c r="I45" s="218">
        <f t="shared" si="6"/>
        <v>0</v>
      </c>
      <c r="J45" s="219" t="s">
        <v>13</v>
      </c>
      <c r="K45" s="1"/>
      <c r="L45" s="115"/>
      <c r="M45" s="358"/>
      <c r="N45" s="340"/>
      <c r="O45" s="354"/>
      <c r="P45" s="174" t="s">
        <v>20</v>
      </c>
      <c r="Q45" s="389"/>
      <c r="R45" s="399"/>
      <c r="S45" s="390"/>
      <c r="T45" s="392">
        <f>Q45*S45</f>
        <v>0</v>
      </c>
      <c r="U45" s="372" t="s">
        <v>21</v>
      </c>
      <c r="AE45" s="7"/>
      <c r="AF45" s="7"/>
      <c r="AG45" s="7"/>
      <c r="AH45" s="7"/>
      <c r="AI45" s="7"/>
      <c r="AJ45" s="7"/>
      <c r="AK45" s="7"/>
      <c r="AL45" s="7"/>
    </row>
    <row r="46" spans="1:38" s="3" customFormat="1" ht="12.6" customHeight="1" x14ac:dyDescent="0.45">
      <c r="A46" s="1"/>
      <c r="B46" s="358"/>
      <c r="C46" s="339" t="s">
        <v>98</v>
      </c>
      <c r="D46" s="158" t="s">
        <v>11</v>
      </c>
      <c r="E46" s="160" t="s">
        <v>12</v>
      </c>
      <c r="F46" s="161">
        <v>27000</v>
      </c>
      <c r="G46" s="42" t="s">
        <v>13</v>
      </c>
      <c r="H46" s="168"/>
      <c r="I46" s="169">
        <f t="shared" ref="I46:I51" si="7">F46*H46</f>
        <v>0</v>
      </c>
      <c r="J46" s="48" t="s">
        <v>13</v>
      </c>
      <c r="K46" s="1"/>
      <c r="L46" s="115"/>
      <c r="M46" s="358"/>
      <c r="N46" s="340"/>
      <c r="O46" s="342" t="s">
        <v>16</v>
      </c>
      <c r="P46" s="175" t="s">
        <v>24</v>
      </c>
      <c r="Q46" s="393">
        <v>23000</v>
      </c>
      <c r="R46" s="395" t="s">
        <v>13</v>
      </c>
      <c r="S46" s="381"/>
      <c r="T46" s="383">
        <f>Q46*S46</f>
        <v>0</v>
      </c>
      <c r="U46" s="385" t="s">
        <v>13</v>
      </c>
      <c r="AE46" s="7"/>
      <c r="AF46" s="7"/>
      <c r="AG46" s="7"/>
      <c r="AH46" s="7"/>
      <c r="AI46" s="7"/>
      <c r="AJ46" s="7"/>
      <c r="AK46" s="7"/>
      <c r="AL46" s="7"/>
    </row>
    <row r="47" spans="1:38" s="3" customFormat="1" ht="13.05" customHeight="1" x14ac:dyDescent="0.45">
      <c r="A47" s="1"/>
      <c r="B47" s="358"/>
      <c r="C47" s="340"/>
      <c r="D47" s="155" t="s">
        <v>14</v>
      </c>
      <c r="E47" s="162" t="s">
        <v>15</v>
      </c>
      <c r="F47" s="163">
        <v>16000</v>
      </c>
      <c r="G47" s="170" t="s">
        <v>13</v>
      </c>
      <c r="H47" s="44"/>
      <c r="I47" s="171">
        <f t="shared" si="7"/>
        <v>0</v>
      </c>
      <c r="J47" s="48" t="s">
        <v>13</v>
      </c>
      <c r="K47" s="1"/>
      <c r="L47" s="115"/>
      <c r="M47" s="358"/>
      <c r="N47" s="341"/>
      <c r="O47" s="301"/>
      <c r="P47" s="176" t="s">
        <v>25</v>
      </c>
      <c r="Q47" s="394"/>
      <c r="R47" s="396"/>
      <c r="S47" s="397"/>
      <c r="T47" s="384"/>
      <c r="U47" s="386"/>
      <c r="AE47" s="7"/>
      <c r="AF47" s="7"/>
      <c r="AG47" s="7"/>
      <c r="AH47" s="7"/>
      <c r="AI47" s="7"/>
      <c r="AJ47" s="7"/>
      <c r="AK47" s="7"/>
      <c r="AL47" s="7"/>
    </row>
    <row r="48" spans="1:38" s="3" customFormat="1" ht="13.05" customHeight="1" x14ac:dyDescent="0.45">
      <c r="A48" s="1"/>
      <c r="B48" s="358"/>
      <c r="C48" s="341"/>
      <c r="D48" s="156" t="s">
        <v>16</v>
      </c>
      <c r="E48" s="164" t="s">
        <v>17</v>
      </c>
      <c r="F48" s="165">
        <v>13000</v>
      </c>
      <c r="G48" s="172" t="s">
        <v>13</v>
      </c>
      <c r="H48" s="166"/>
      <c r="I48" s="167">
        <f t="shared" si="7"/>
        <v>0</v>
      </c>
      <c r="J48" s="52" t="s">
        <v>13</v>
      </c>
      <c r="K48" s="1"/>
      <c r="L48" s="115"/>
      <c r="M48" s="358"/>
      <c r="N48" s="339" t="s">
        <v>121</v>
      </c>
      <c r="O48" s="353" t="s">
        <v>11</v>
      </c>
      <c r="P48" s="173" t="s">
        <v>19</v>
      </c>
      <c r="Q48" s="388">
        <v>41000</v>
      </c>
      <c r="R48" s="398" t="s">
        <v>13</v>
      </c>
      <c r="S48" s="382"/>
      <c r="T48" s="391">
        <f>Q48*S48</f>
        <v>0</v>
      </c>
      <c r="U48" s="371" t="s">
        <v>13</v>
      </c>
      <c r="AE48" s="7"/>
      <c r="AF48" s="7"/>
      <c r="AG48" s="7"/>
      <c r="AH48" s="7"/>
      <c r="AI48" s="7"/>
      <c r="AJ48" s="7"/>
      <c r="AK48" s="7"/>
      <c r="AL48" s="7"/>
    </row>
    <row r="49" spans="1:39" s="3" customFormat="1" ht="13.05" customHeight="1" x14ac:dyDescent="0.45">
      <c r="A49" s="1"/>
      <c r="B49" s="358"/>
      <c r="C49" s="339" t="s">
        <v>107</v>
      </c>
      <c r="D49" s="158" t="s">
        <v>11</v>
      </c>
      <c r="E49" s="160" t="s">
        <v>12</v>
      </c>
      <c r="F49" s="161">
        <v>27000</v>
      </c>
      <c r="G49" s="42" t="s">
        <v>13</v>
      </c>
      <c r="H49" s="168"/>
      <c r="I49" s="169">
        <f t="shared" si="7"/>
        <v>0</v>
      </c>
      <c r="J49" s="48" t="s">
        <v>13</v>
      </c>
      <c r="K49" s="1"/>
      <c r="L49" s="115"/>
      <c r="M49" s="358"/>
      <c r="N49" s="340"/>
      <c r="O49" s="354"/>
      <c r="P49" s="174" t="s">
        <v>20</v>
      </c>
      <c r="Q49" s="389"/>
      <c r="R49" s="399"/>
      <c r="S49" s="390"/>
      <c r="T49" s="392">
        <f>Q49*S49</f>
        <v>0</v>
      </c>
      <c r="U49" s="372" t="s">
        <v>21</v>
      </c>
      <c r="AE49" s="7"/>
      <c r="AF49" s="7"/>
      <c r="AG49" s="7"/>
      <c r="AH49" s="7"/>
      <c r="AI49" s="7"/>
      <c r="AJ49" s="7"/>
      <c r="AK49" s="7"/>
      <c r="AL49" s="7"/>
    </row>
    <row r="50" spans="1:39" s="3" customFormat="1" ht="13.05" customHeight="1" x14ac:dyDescent="0.45">
      <c r="A50" s="1"/>
      <c r="B50" s="358"/>
      <c r="C50" s="340"/>
      <c r="D50" s="155" t="s">
        <v>14</v>
      </c>
      <c r="E50" s="162" t="s">
        <v>15</v>
      </c>
      <c r="F50" s="163">
        <v>16000</v>
      </c>
      <c r="G50" s="170" t="s">
        <v>13</v>
      </c>
      <c r="H50" s="44"/>
      <c r="I50" s="171">
        <f t="shared" si="7"/>
        <v>0</v>
      </c>
      <c r="J50" s="48" t="s">
        <v>13</v>
      </c>
      <c r="K50" s="1"/>
      <c r="L50" s="115"/>
      <c r="M50" s="358"/>
      <c r="N50" s="340"/>
      <c r="O50" s="342" t="s">
        <v>16</v>
      </c>
      <c r="P50" s="175" t="s">
        <v>24</v>
      </c>
      <c r="Q50" s="393">
        <v>23000</v>
      </c>
      <c r="R50" s="395" t="s">
        <v>13</v>
      </c>
      <c r="S50" s="381"/>
      <c r="T50" s="383">
        <f>Q50*S50</f>
        <v>0</v>
      </c>
      <c r="U50" s="385" t="s">
        <v>13</v>
      </c>
      <c r="AE50" s="7"/>
      <c r="AF50" s="7"/>
      <c r="AG50" s="7"/>
      <c r="AH50" s="7"/>
      <c r="AI50" s="7"/>
      <c r="AJ50" s="7"/>
      <c r="AK50" s="7"/>
      <c r="AL50" s="7"/>
    </row>
    <row r="51" spans="1:39" s="3" customFormat="1" ht="13.05" customHeight="1" x14ac:dyDescent="0.45">
      <c r="A51" s="1"/>
      <c r="B51" s="358"/>
      <c r="C51" s="341"/>
      <c r="D51" s="156" t="s">
        <v>16</v>
      </c>
      <c r="E51" s="164" t="s">
        <v>17</v>
      </c>
      <c r="F51" s="165">
        <v>13000</v>
      </c>
      <c r="G51" s="172" t="s">
        <v>13</v>
      </c>
      <c r="H51" s="166"/>
      <c r="I51" s="167">
        <f t="shared" si="7"/>
        <v>0</v>
      </c>
      <c r="J51" s="52" t="s">
        <v>13</v>
      </c>
      <c r="K51" s="1"/>
      <c r="L51" s="115"/>
      <c r="M51" s="358"/>
      <c r="N51" s="341"/>
      <c r="O51" s="301"/>
      <c r="P51" s="176" t="s">
        <v>25</v>
      </c>
      <c r="Q51" s="394"/>
      <c r="R51" s="396"/>
      <c r="S51" s="382"/>
      <c r="T51" s="384"/>
      <c r="U51" s="386"/>
      <c r="AE51" s="7"/>
      <c r="AF51" s="7"/>
      <c r="AG51" s="7"/>
      <c r="AH51" s="7"/>
      <c r="AI51" s="7"/>
      <c r="AJ51" s="7"/>
      <c r="AK51" s="7"/>
      <c r="AL51" s="7"/>
    </row>
    <row r="52" spans="1:39" s="3" customFormat="1" ht="13.05" customHeight="1" x14ac:dyDescent="0.45">
      <c r="A52" s="1"/>
      <c r="B52" s="358"/>
      <c r="C52" s="339" t="s">
        <v>105</v>
      </c>
      <c r="D52" s="158" t="s">
        <v>11</v>
      </c>
      <c r="E52" s="160" t="s">
        <v>12</v>
      </c>
      <c r="F52" s="161">
        <v>27000</v>
      </c>
      <c r="G52" s="42" t="s">
        <v>13</v>
      </c>
      <c r="H52" s="168"/>
      <c r="I52" s="169">
        <f t="shared" ref="I52:I57" si="8">F52*H52</f>
        <v>0</v>
      </c>
      <c r="J52" s="48" t="s">
        <v>13</v>
      </c>
      <c r="K52" s="1"/>
      <c r="L52" s="115"/>
      <c r="M52" s="358"/>
      <c r="N52" s="339" t="s">
        <v>123</v>
      </c>
      <c r="O52" s="353" t="s">
        <v>11</v>
      </c>
      <c r="P52" s="173" t="s">
        <v>19</v>
      </c>
      <c r="Q52" s="388">
        <v>41000</v>
      </c>
      <c r="R52" s="398" t="s">
        <v>13</v>
      </c>
      <c r="S52" s="407"/>
      <c r="T52" s="391">
        <f>Q52*S52</f>
        <v>0</v>
      </c>
      <c r="U52" s="371" t="s">
        <v>13</v>
      </c>
      <c r="AE52" s="7"/>
      <c r="AF52" s="7"/>
      <c r="AG52" s="7"/>
      <c r="AH52" s="7"/>
      <c r="AI52" s="7"/>
      <c r="AJ52" s="7"/>
      <c r="AK52" s="7"/>
      <c r="AL52" s="7"/>
    </row>
    <row r="53" spans="1:39" s="3" customFormat="1" ht="13.05" customHeight="1" x14ac:dyDescent="0.45">
      <c r="A53" s="1"/>
      <c r="B53" s="358"/>
      <c r="C53" s="340"/>
      <c r="D53" s="155" t="s">
        <v>14</v>
      </c>
      <c r="E53" s="162" t="s">
        <v>15</v>
      </c>
      <c r="F53" s="163">
        <v>16000</v>
      </c>
      <c r="G53" s="170" t="s">
        <v>13</v>
      </c>
      <c r="H53" s="44"/>
      <c r="I53" s="171">
        <f t="shared" si="8"/>
        <v>0</v>
      </c>
      <c r="J53" s="48" t="s">
        <v>13</v>
      </c>
      <c r="K53" s="1"/>
      <c r="L53" s="115"/>
      <c r="M53" s="358"/>
      <c r="N53" s="340"/>
      <c r="O53" s="354"/>
      <c r="P53" s="174" t="s">
        <v>20</v>
      </c>
      <c r="Q53" s="389"/>
      <c r="R53" s="399"/>
      <c r="S53" s="390"/>
      <c r="T53" s="392">
        <f>Q53*S53</f>
        <v>0</v>
      </c>
      <c r="U53" s="372" t="s">
        <v>21</v>
      </c>
      <c r="AE53" s="7"/>
      <c r="AF53" s="7"/>
      <c r="AG53" s="7"/>
      <c r="AH53" s="7"/>
      <c r="AI53" s="7"/>
      <c r="AJ53" s="7"/>
      <c r="AK53" s="7"/>
      <c r="AL53" s="7"/>
    </row>
    <row r="54" spans="1:39" s="3" customFormat="1" ht="13.05" customHeight="1" x14ac:dyDescent="0.45">
      <c r="A54" s="1"/>
      <c r="B54" s="358"/>
      <c r="C54" s="341"/>
      <c r="D54" s="156" t="s">
        <v>16</v>
      </c>
      <c r="E54" s="164" t="s">
        <v>17</v>
      </c>
      <c r="F54" s="165">
        <v>13000</v>
      </c>
      <c r="G54" s="172" t="s">
        <v>13</v>
      </c>
      <c r="H54" s="166"/>
      <c r="I54" s="167">
        <f t="shared" si="8"/>
        <v>0</v>
      </c>
      <c r="J54" s="52" t="s">
        <v>13</v>
      </c>
      <c r="K54" s="1"/>
      <c r="L54" s="115"/>
      <c r="M54" s="358"/>
      <c r="N54" s="340"/>
      <c r="O54" s="342" t="s">
        <v>16</v>
      </c>
      <c r="P54" s="175" t="s">
        <v>24</v>
      </c>
      <c r="Q54" s="393">
        <v>23000</v>
      </c>
      <c r="R54" s="395" t="s">
        <v>13</v>
      </c>
      <c r="S54" s="381"/>
      <c r="T54" s="383">
        <f>Q54*S54</f>
        <v>0</v>
      </c>
      <c r="U54" s="385" t="s">
        <v>13</v>
      </c>
      <c r="AE54" s="7"/>
      <c r="AF54" s="7"/>
      <c r="AG54" s="7"/>
      <c r="AH54" s="7"/>
      <c r="AI54" s="7"/>
      <c r="AJ54" s="7"/>
      <c r="AK54" s="7"/>
      <c r="AL54" s="7"/>
    </row>
    <row r="55" spans="1:39" s="3" customFormat="1" ht="13.05" customHeight="1" thickBot="1" x14ac:dyDescent="0.5">
      <c r="A55" s="1"/>
      <c r="B55" s="358"/>
      <c r="C55" s="339" t="s">
        <v>120</v>
      </c>
      <c r="D55" s="158" t="s">
        <v>11</v>
      </c>
      <c r="E55" s="160" t="s">
        <v>12</v>
      </c>
      <c r="F55" s="161">
        <v>42000</v>
      </c>
      <c r="G55" s="42" t="s">
        <v>13</v>
      </c>
      <c r="H55" s="168"/>
      <c r="I55" s="169">
        <f t="shared" si="8"/>
        <v>0</v>
      </c>
      <c r="J55" s="48" t="s">
        <v>13</v>
      </c>
      <c r="K55" s="1"/>
      <c r="L55" s="115"/>
      <c r="M55" s="359"/>
      <c r="N55" s="341"/>
      <c r="O55" s="301"/>
      <c r="P55" s="176" t="s">
        <v>25</v>
      </c>
      <c r="Q55" s="394"/>
      <c r="R55" s="396"/>
      <c r="S55" s="406"/>
      <c r="T55" s="384"/>
      <c r="U55" s="386"/>
      <c r="AE55" s="7"/>
      <c r="AF55" s="7"/>
      <c r="AG55" s="7"/>
      <c r="AH55" s="7"/>
      <c r="AI55" s="7"/>
      <c r="AJ55" s="7"/>
      <c r="AK55" s="7"/>
      <c r="AL55" s="7"/>
    </row>
    <row r="56" spans="1:39" s="3" customFormat="1" ht="13.05" customHeight="1" thickTop="1" x14ac:dyDescent="0.45">
      <c r="A56" s="1"/>
      <c r="B56" s="358"/>
      <c r="C56" s="340"/>
      <c r="D56" s="155" t="s">
        <v>14</v>
      </c>
      <c r="E56" s="162" t="s">
        <v>15</v>
      </c>
      <c r="F56" s="163">
        <v>22000</v>
      </c>
      <c r="G56" s="170" t="s">
        <v>13</v>
      </c>
      <c r="H56" s="44"/>
      <c r="I56" s="171">
        <f t="shared" si="8"/>
        <v>0</v>
      </c>
      <c r="J56" s="48" t="s">
        <v>13</v>
      </c>
      <c r="K56" s="1"/>
      <c r="L56" s="115"/>
      <c r="M56" s="115"/>
      <c r="N56" s="56"/>
      <c r="O56" s="37"/>
      <c r="P56" s="37"/>
      <c r="Q56" s="37"/>
      <c r="R56" s="57"/>
      <c r="S56" s="58" t="s">
        <v>34</v>
      </c>
      <c r="T56" s="59">
        <f>SUM(I16:I60,T8:T55)</f>
        <v>0</v>
      </c>
      <c r="U56" s="149" t="s">
        <v>126</v>
      </c>
      <c r="AE56" s="7"/>
      <c r="AF56" s="7"/>
      <c r="AG56" s="7"/>
      <c r="AH56" s="7"/>
      <c r="AI56" s="7"/>
      <c r="AJ56" s="7"/>
      <c r="AK56" s="7"/>
      <c r="AL56" s="7"/>
    </row>
    <row r="57" spans="1:39" s="3" customFormat="1" ht="13.05" customHeight="1" x14ac:dyDescent="0.45">
      <c r="A57" s="1"/>
      <c r="B57" s="358"/>
      <c r="C57" s="341"/>
      <c r="D57" s="156" t="s">
        <v>16</v>
      </c>
      <c r="E57" s="164" t="s">
        <v>17</v>
      </c>
      <c r="F57" s="165">
        <v>17000</v>
      </c>
      <c r="G57" s="172" t="s">
        <v>13</v>
      </c>
      <c r="H57" s="166"/>
      <c r="I57" s="167">
        <f t="shared" si="8"/>
        <v>0</v>
      </c>
      <c r="J57" s="52" t="s">
        <v>13</v>
      </c>
      <c r="K57" s="1"/>
      <c r="L57" s="115"/>
      <c r="M57" s="56" t="s">
        <v>33</v>
      </c>
      <c r="N57" s="115"/>
      <c r="O57" s="115"/>
      <c r="P57" s="115"/>
      <c r="Q57" s="115"/>
      <c r="R57" s="115"/>
      <c r="S57" s="115"/>
      <c r="T57" s="115"/>
      <c r="U57" s="115"/>
      <c r="AE57" s="7"/>
      <c r="AF57" s="7"/>
      <c r="AG57" s="7"/>
      <c r="AH57" s="7"/>
      <c r="AI57" s="7"/>
      <c r="AJ57" s="7"/>
      <c r="AK57" s="7"/>
      <c r="AL57" s="7"/>
      <c r="AM57" s="7"/>
    </row>
    <row r="58" spans="1:39" s="3" customFormat="1" ht="13.05" customHeight="1" x14ac:dyDescent="0.45">
      <c r="A58" s="1"/>
      <c r="B58" s="358"/>
      <c r="C58" s="339" t="s">
        <v>122</v>
      </c>
      <c r="D58" s="158" t="s">
        <v>11</v>
      </c>
      <c r="E58" s="160" t="s">
        <v>12</v>
      </c>
      <c r="F58" s="161">
        <v>42000</v>
      </c>
      <c r="G58" s="42" t="s">
        <v>13</v>
      </c>
      <c r="H58" s="168"/>
      <c r="I58" s="169">
        <f>F58*H58</f>
        <v>0</v>
      </c>
      <c r="J58" s="48" t="s">
        <v>13</v>
      </c>
      <c r="K58" s="1"/>
      <c r="L58" s="115"/>
      <c r="M58" s="56" t="s">
        <v>124</v>
      </c>
      <c r="N58" s="115"/>
      <c r="O58" s="115"/>
      <c r="P58" s="115"/>
      <c r="Q58" s="115"/>
      <c r="R58" s="115"/>
      <c r="S58" s="115"/>
      <c r="T58" s="115"/>
      <c r="U58" s="115"/>
      <c r="V58" s="6"/>
      <c r="W58" s="6"/>
      <c r="X58" s="4"/>
      <c r="Y58" s="4"/>
      <c r="Z58" s="4"/>
      <c r="AA58" s="4"/>
      <c r="AB58" s="6"/>
      <c r="AC58" s="6"/>
      <c r="AD58" s="6"/>
      <c r="AE58" s="7"/>
      <c r="AF58" s="7"/>
      <c r="AG58" s="7"/>
      <c r="AH58" s="7"/>
      <c r="AI58" s="7"/>
      <c r="AJ58" s="7"/>
      <c r="AK58" s="7"/>
      <c r="AL58" s="7"/>
      <c r="AM58" s="7"/>
    </row>
    <row r="59" spans="1:39" s="3" customFormat="1" ht="13.05" customHeight="1" x14ac:dyDescent="0.45">
      <c r="A59" s="1"/>
      <c r="B59" s="358"/>
      <c r="C59" s="340"/>
      <c r="D59" s="155" t="s">
        <v>14</v>
      </c>
      <c r="E59" s="162" t="s">
        <v>15</v>
      </c>
      <c r="F59" s="163">
        <v>22000</v>
      </c>
      <c r="G59" s="170" t="s">
        <v>13</v>
      </c>
      <c r="H59" s="44"/>
      <c r="I59" s="171">
        <f>F59*H59</f>
        <v>0</v>
      </c>
      <c r="J59" s="48" t="s">
        <v>13</v>
      </c>
      <c r="K59" s="1"/>
      <c r="L59" s="115"/>
      <c r="M59" s="56" t="s">
        <v>125</v>
      </c>
      <c r="N59" s="115"/>
      <c r="O59" s="115"/>
      <c r="P59" s="115"/>
      <c r="Q59" s="115"/>
      <c r="R59" s="115"/>
      <c r="S59" s="115"/>
      <c r="T59" s="115"/>
      <c r="U59" s="115"/>
      <c r="V59" s="6"/>
      <c r="W59" s="6"/>
      <c r="X59" s="4"/>
      <c r="Y59" s="4"/>
      <c r="Z59" s="4"/>
      <c r="AA59" s="4"/>
      <c r="AB59" s="6"/>
      <c r="AC59" s="6"/>
      <c r="AD59" s="6"/>
      <c r="AE59" s="7"/>
      <c r="AF59" s="7"/>
      <c r="AG59" s="7"/>
      <c r="AH59" s="7"/>
      <c r="AI59" s="7"/>
      <c r="AJ59" s="7"/>
      <c r="AK59" s="7"/>
      <c r="AL59" s="7"/>
      <c r="AM59" s="7"/>
    </row>
    <row r="60" spans="1:39" s="3" customFormat="1" ht="13.05" customHeight="1" thickBot="1" x14ac:dyDescent="0.5">
      <c r="A60" s="1"/>
      <c r="B60" s="359"/>
      <c r="C60" s="341"/>
      <c r="D60" s="156" t="s">
        <v>16</v>
      </c>
      <c r="E60" s="164" t="s">
        <v>17</v>
      </c>
      <c r="F60" s="165">
        <v>17000</v>
      </c>
      <c r="G60" s="172" t="s">
        <v>13</v>
      </c>
      <c r="H60" s="180"/>
      <c r="I60" s="167">
        <f>F60*H60</f>
        <v>0</v>
      </c>
      <c r="J60" s="52" t="s">
        <v>13</v>
      </c>
      <c r="K60" s="1"/>
      <c r="L60" s="115"/>
      <c r="M60" s="115"/>
      <c r="N60" s="115"/>
      <c r="O60" s="115"/>
      <c r="P60" s="115"/>
      <c r="Q60" s="115"/>
      <c r="R60" s="115"/>
      <c r="S60" s="115"/>
      <c r="T60" s="115"/>
      <c r="U60" s="115"/>
      <c r="V60" s="6"/>
      <c r="W60" s="6"/>
      <c r="X60" s="4"/>
      <c r="Y60" s="4"/>
      <c r="Z60" s="4"/>
      <c r="AA60" s="4"/>
      <c r="AB60" s="6"/>
      <c r="AC60" s="6"/>
      <c r="AD60" s="6"/>
      <c r="AE60" s="7"/>
      <c r="AF60" s="7"/>
      <c r="AG60" s="7"/>
      <c r="AH60" s="7"/>
      <c r="AI60" s="7"/>
      <c r="AJ60" s="7"/>
      <c r="AK60" s="7"/>
      <c r="AL60" s="7"/>
      <c r="AM60" s="7"/>
    </row>
    <row r="61" spans="1:39" s="3" customFormat="1" ht="13.05" customHeight="1" thickTop="1" x14ac:dyDescent="0.45">
      <c r="A61" s="1"/>
      <c r="B61" s="56"/>
      <c r="C61" s="115"/>
      <c r="D61" s="115"/>
      <c r="E61" s="115"/>
      <c r="F61" s="115"/>
      <c r="G61" s="115"/>
      <c r="H61" s="115"/>
      <c r="I61" s="115"/>
      <c r="J61" s="115"/>
      <c r="K61" s="115"/>
      <c r="L61" s="115"/>
      <c r="M61" s="115"/>
      <c r="N61" s="56"/>
      <c r="O61" s="37"/>
      <c r="P61" s="37"/>
      <c r="Q61" s="37"/>
      <c r="R61" s="57"/>
      <c r="S61" s="58"/>
      <c r="T61" s="59"/>
      <c r="U61" s="149"/>
      <c r="V61" s="6"/>
      <c r="W61" s="6"/>
      <c r="X61" s="4"/>
      <c r="Y61" s="4"/>
      <c r="Z61" s="4"/>
      <c r="AA61" s="4"/>
      <c r="AB61" s="6"/>
      <c r="AC61" s="6"/>
      <c r="AD61" s="6"/>
      <c r="AE61" s="7"/>
      <c r="AF61" s="7"/>
      <c r="AG61" s="7"/>
      <c r="AH61" s="7"/>
      <c r="AI61" s="7"/>
      <c r="AJ61" s="7"/>
      <c r="AK61" s="7"/>
      <c r="AL61" s="7"/>
      <c r="AM61" s="7"/>
    </row>
    <row r="62" spans="1:39" s="3" customFormat="1" ht="13.05" customHeight="1" x14ac:dyDescent="0.45">
      <c r="A62" s="1"/>
      <c r="B62" s="115"/>
      <c r="C62" s="115"/>
      <c r="D62" s="115"/>
      <c r="E62" s="115"/>
      <c r="F62" s="115"/>
      <c r="G62" s="115"/>
      <c r="H62" s="115"/>
      <c r="I62" s="115"/>
      <c r="J62" s="115"/>
      <c r="K62" s="115"/>
      <c r="L62" s="115"/>
      <c r="M62" s="115"/>
      <c r="N62" s="56"/>
      <c r="O62" s="37"/>
      <c r="P62" s="37"/>
      <c r="Q62" s="37"/>
      <c r="R62" s="57"/>
      <c r="S62" s="58"/>
      <c r="T62" s="59"/>
      <c r="U62" s="149"/>
      <c r="V62" s="4"/>
      <c r="W62" s="5"/>
      <c r="X62" s="4"/>
      <c r="Y62" s="4"/>
      <c r="Z62" s="4"/>
      <c r="AA62" s="4"/>
      <c r="AB62" s="6"/>
      <c r="AC62" s="6"/>
      <c r="AD62" s="6"/>
      <c r="AE62" s="7"/>
      <c r="AF62" s="7"/>
      <c r="AG62" s="7"/>
      <c r="AH62" s="7"/>
      <c r="AI62" s="7"/>
      <c r="AJ62" s="7"/>
      <c r="AK62" s="7"/>
      <c r="AL62" s="7"/>
      <c r="AM62" s="7"/>
    </row>
    <row r="63" spans="1:39" s="3" customFormat="1" ht="13.05" customHeight="1" x14ac:dyDescent="0.45">
      <c r="A63" s="1"/>
      <c r="B63" s="115"/>
      <c r="C63" s="115"/>
      <c r="D63" s="115"/>
      <c r="E63" s="115"/>
      <c r="F63" s="115"/>
      <c r="G63" s="115"/>
      <c r="H63" s="115"/>
      <c r="I63" s="115"/>
      <c r="J63" s="115"/>
      <c r="K63" s="115"/>
      <c r="L63" s="1"/>
      <c r="M63" s="115"/>
      <c r="N63" s="115"/>
      <c r="O63" s="115"/>
      <c r="P63" s="115"/>
      <c r="Q63" s="115"/>
      <c r="R63" s="115"/>
      <c r="S63" s="115"/>
      <c r="T63" s="115"/>
      <c r="U63" s="115"/>
      <c r="V63" s="4"/>
      <c r="W63" s="5"/>
      <c r="X63" s="4"/>
      <c r="Y63" s="4"/>
      <c r="Z63" s="4"/>
      <c r="AA63" s="4"/>
      <c r="AB63" s="6"/>
      <c r="AC63" s="6"/>
      <c r="AD63" s="6"/>
      <c r="AE63" s="7"/>
      <c r="AF63" s="7"/>
      <c r="AG63" s="7"/>
      <c r="AH63" s="7"/>
      <c r="AI63" s="7"/>
      <c r="AJ63" s="7"/>
      <c r="AK63" s="7"/>
      <c r="AL63" s="7"/>
      <c r="AM63" s="7"/>
    </row>
    <row r="64" spans="1:39" ht="13.05" customHeight="1" x14ac:dyDescent="0.45">
      <c r="A64" s="1"/>
      <c r="B64" s="36" t="s">
        <v>127</v>
      </c>
      <c r="C64" s="36"/>
      <c r="D64" s="37"/>
      <c r="E64" s="37"/>
      <c r="F64" s="37"/>
      <c r="G64" s="37"/>
      <c r="H64" s="38"/>
      <c r="I64" s="338" t="str" cm="1">
        <f t="array" ref="I64">_xlfn.IFS(ISNA(設定シート!B10),"",ISBLANK(F12),"",ISNUMBER(設定シート!A10),INDEX(設定シート!L11:L26,設定シート!A10,1),TRUE,"パターンが正しくありません")</f>
        <v/>
      </c>
      <c r="J64" s="338"/>
      <c r="K64" s="38"/>
      <c r="L64" s="1"/>
      <c r="M64" s="36" t="s">
        <v>171</v>
      </c>
      <c r="N64" s="37"/>
      <c r="O64" s="37"/>
      <c r="P64" s="37"/>
      <c r="Q64" s="75"/>
      <c r="R64" s="37"/>
      <c r="S64" s="37"/>
      <c r="T64" s="75"/>
      <c r="U64" s="1"/>
      <c r="V64" s="5"/>
      <c r="W64" s="4"/>
      <c r="AA64" s="6"/>
      <c r="AD64" s="7"/>
      <c r="AM64" s="4"/>
    </row>
    <row r="65" spans="1:39" ht="13.05" customHeight="1" thickBot="1" x14ac:dyDescent="0.5">
      <c r="A65" s="1"/>
      <c r="B65" s="266" t="s">
        <v>22</v>
      </c>
      <c r="C65" s="267"/>
      <c r="D65" s="267"/>
      <c r="E65" s="239" t="s">
        <v>114</v>
      </c>
      <c r="F65" s="264" t="s">
        <v>5</v>
      </c>
      <c r="G65" s="265"/>
      <c r="H65" s="12" t="s">
        <v>82</v>
      </c>
      <c r="I65" s="262" t="s">
        <v>7</v>
      </c>
      <c r="J65" s="263"/>
      <c r="K65" s="1"/>
      <c r="L65" s="1"/>
      <c r="M65" s="266" t="s">
        <v>40</v>
      </c>
      <c r="N65" s="267"/>
      <c r="O65" s="267"/>
      <c r="P65" s="268"/>
      <c r="Q65" s="264" t="s">
        <v>5</v>
      </c>
      <c r="R65" s="265"/>
      <c r="S65" s="12" t="s">
        <v>6</v>
      </c>
      <c r="T65" s="292" t="s">
        <v>7</v>
      </c>
      <c r="U65" s="293"/>
      <c r="V65" s="5"/>
      <c r="W65" s="4"/>
      <c r="AA65" s="6"/>
      <c r="AD65" s="7"/>
      <c r="AM65" s="4"/>
    </row>
    <row r="66" spans="1:39" ht="13.05" customHeight="1" thickTop="1" x14ac:dyDescent="0.45">
      <c r="A66" s="1"/>
      <c r="B66" s="282" t="s">
        <v>36</v>
      </c>
      <c r="C66" s="283"/>
      <c r="D66" s="412"/>
      <c r="E66" s="66"/>
      <c r="F66" s="67" cm="1">
        <f t="array" ref="F66">SUMPRODUCT((E66=外壁断熱リスト)*(外壁補助額リスト))</f>
        <v>0</v>
      </c>
      <c r="G66" s="68" t="s">
        <v>83</v>
      </c>
      <c r="H66" s="69"/>
      <c r="I66" s="67">
        <f>ROUNDDOWN(F66*H66,-2)</f>
        <v>0</v>
      </c>
      <c r="J66" s="48" t="s">
        <v>13</v>
      </c>
      <c r="K66" s="1"/>
      <c r="L66" s="1"/>
      <c r="M66" s="272" t="s">
        <v>29</v>
      </c>
      <c r="N66" s="14" t="s">
        <v>11</v>
      </c>
      <c r="O66" s="15" t="s">
        <v>30</v>
      </c>
      <c r="P66" s="184"/>
      <c r="Q66" s="16">
        <v>21600</v>
      </c>
      <c r="R66" s="17" t="s">
        <v>13</v>
      </c>
      <c r="S66" s="18"/>
      <c r="T66" s="47">
        <f t="shared" ref="T66:T71" si="9">Q66*S66</f>
        <v>0</v>
      </c>
      <c r="U66" s="20" t="s">
        <v>13</v>
      </c>
      <c r="V66" s="5"/>
      <c r="W66" s="4"/>
      <c r="AA66" s="6"/>
      <c r="AD66" s="7"/>
      <c r="AM66" s="4"/>
    </row>
    <row r="67" spans="1:39" ht="13.05" customHeight="1" x14ac:dyDescent="0.45">
      <c r="A67" s="1"/>
      <c r="B67" s="285" t="s">
        <v>38</v>
      </c>
      <c r="C67" s="286"/>
      <c r="D67" s="413"/>
      <c r="E67" s="73"/>
      <c r="F67" s="74" cm="1">
        <f t="array" ref="F67">SUMPRODUCT((E67=屋根・天井断熱リスト)*(屋根・天井補助額リスト))</f>
        <v>0</v>
      </c>
      <c r="G67" s="68" t="s">
        <v>83</v>
      </c>
      <c r="H67" s="73"/>
      <c r="I67" s="74">
        <f t="shared" ref="I67:I68" si="10">ROUNDDOWN(F67*H67,-2)</f>
        <v>0</v>
      </c>
      <c r="J67" s="54" t="s">
        <v>13</v>
      </c>
      <c r="K67" s="1"/>
      <c r="L67" s="1"/>
      <c r="M67" s="273"/>
      <c r="N67" s="21" t="s">
        <v>14</v>
      </c>
      <c r="O67" s="22" t="s">
        <v>26</v>
      </c>
      <c r="P67" s="185"/>
      <c r="Q67" s="23">
        <v>14400</v>
      </c>
      <c r="R67" s="40" t="s">
        <v>13</v>
      </c>
      <c r="S67" s="25"/>
      <c r="T67" s="49">
        <f t="shared" si="9"/>
        <v>0</v>
      </c>
      <c r="U67" s="41" t="s">
        <v>13</v>
      </c>
      <c r="V67" s="5"/>
      <c r="W67" s="4"/>
      <c r="AA67" s="6"/>
      <c r="AD67" s="7"/>
      <c r="AM67" s="4"/>
    </row>
    <row r="68" spans="1:39" ht="13.05" customHeight="1" thickBot="1" x14ac:dyDescent="0.5">
      <c r="A68" s="1"/>
      <c r="B68" s="330" t="s">
        <v>39</v>
      </c>
      <c r="C68" s="335"/>
      <c r="D68" s="414"/>
      <c r="E68" s="76"/>
      <c r="F68" s="77" cm="1">
        <f t="array" ref="F68">SUMPRODUCT((E68=床断熱リスト)*(床補助額リスト))</f>
        <v>0</v>
      </c>
      <c r="G68" s="68" t="s">
        <v>83</v>
      </c>
      <c r="H68" s="78"/>
      <c r="I68" s="79">
        <f t="shared" si="10"/>
        <v>0</v>
      </c>
      <c r="J68" s="46" t="s">
        <v>13</v>
      </c>
      <c r="K68" s="1"/>
      <c r="L68" s="1"/>
      <c r="M68" s="274"/>
      <c r="N68" s="28" t="s">
        <v>16</v>
      </c>
      <c r="O68" s="29" t="s">
        <v>28</v>
      </c>
      <c r="P68" s="186"/>
      <c r="Q68" s="30">
        <v>8400</v>
      </c>
      <c r="R68" s="50" t="s">
        <v>13</v>
      </c>
      <c r="S68" s="32"/>
      <c r="T68" s="33">
        <f t="shared" si="9"/>
        <v>0</v>
      </c>
      <c r="U68" s="51" t="s">
        <v>13</v>
      </c>
      <c r="V68" s="5"/>
      <c r="W68" s="4"/>
      <c r="AA68" s="6"/>
      <c r="AD68" s="7"/>
      <c r="AM68" s="4"/>
    </row>
    <row r="69" spans="1:39" ht="13.05" customHeight="1" thickTop="1" x14ac:dyDescent="0.3">
      <c r="A69" s="1"/>
      <c r="B69" s="139" t="s">
        <v>84</v>
      </c>
      <c r="C69" s="139"/>
      <c r="D69" s="37"/>
      <c r="E69" s="37"/>
      <c r="F69" s="57"/>
      <c r="G69" s="57"/>
      <c r="H69" s="58" t="s">
        <v>34</v>
      </c>
      <c r="I69" s="71">
        <f>SUM(I66:I68)</f>
        <v>0</v>
      </c>
      <c r="J69" s="60" t="s">
        <v>13</v>
      </c>
      <c r="K69" s="1"/>
      <c r="L69" s="1"/>
      <c r="M69" s="272" t="s">
        <v>32</v>
      </c>
      <c r="N69" s="14" t="s">
        <v>11</v>
      </c>
      <c r="O69" s="15" t="s">
        <v>12</v>
      </c>
      <c r="P69" s="184"/>
      <c r="Q69" s="16">
        <v>49200</v>
      </c>
      <c r="R69" s="17" t="s">
        <v>13</v>
      </c>
      <c r="S69" s="53"/>
      <c r="T69" s="19">
        <f t="shared" si="9"/>
        <v>0</v>
      </c>
      <c r="U69" s="20" t="s">
        <v>13</v>
      </c>
      <c r="V69" s="5"/>
      <c r="W69" s="4"/>
      <c r="AA69" s="6"/>
      <c r="AD69" s="7"/>
      <c r="AM69" s="4"/>
    </row>
    <row r="70" spans="1:39" ht="13.05" customHeight="1" x14ac:dyDescent="0.3">
      <c r="A70" s="1"/>
      <c r="B70" s="139" t="s">
        <v>85</v>
      </c>
      <c r="C70" s="139"/>
      <c r="D70" s="37"/>
      <c r="E70" s="37"/>
      <c r="F70" s="57"/>
      <c r="G70" s="57"/>
      <c r="H70" s="58"/>
      <c r="I70" s="71"/>
      <c r="J70" s="60"/>
      <c r="K70" s="1"/>
      <c r="L70" s="1"/>
      <c r="M70" s="273"/>
      <c r="N70" s="21" t="s">
        <v>14</v>
      </c>
      <c r="O70" s="22" t="s">
        <v>15</v>
      </c>
      <c r="P70" s="185"/>
      <c r="Q70" s="23">
        <v>32400</v>
      </c>
      <c r="R70" s="24" t="s">
        <v>13</v>
      </c>
      <c r="S70" s="25"/>
      <c r="T70" s="26">
        <f t="shared" si="9"/>
        <v>0</v>
      </c>
      <c r="U70" s="27" t="s">
        <v>13</v>
      </c>
      <c r="V70" s="5"/>
      <c r="W70" s="4"/>
      <c r="AA70" s="6"/>
      <c r="AD70" s="7"/>
      <c r="AM70" s="4"/>
    </row>
    <row r="71" spans="1:39" ht="13.05" customHeight="1" thickBot="1" x14ac:dyDescent="0.5">
      <c r="A71" s="1"/>
      <c r="B71" s="138" t="s">
        <v>92</v>
      </c>
      <c r="C71" s="138"/>
      <c r="D71" s="37"/>
      <c r="E71" s="37"/>
      <c r="F71" s="57"/>
      <c r="G71" s="57"/>
      <c r="H71" s="238"/>
      <c r="I71" s="337" t="str" cm="1">
        <f t="array" ref="I71">_xlfn.IFS(ISNA(設定シート!B10),"",ISBLANK(F12),"",ISNUMBER(設定シート!A10),INDEX(設定シート!M11:M26,設定シート!A10,1),TRUE,"パターンが正しくありません")</f>
        <v/>
      </c>
      <c r="J71" s="337"/>
      <c r="K71" s="1"/>
      <c r="L71" s="1"/>
      <c r="M71" s="274"/>
      <c r="N71" s="28" t="s">
        <v>16</v>
      </c>
      <c r="O71" s="29" t="s">
        <v>17</v>
      </c>
      <c r="P71" s="186"/>
      <c r="Q71" s="30">
        <v>19200</v>
      </c>
      <c r="R71" s="31" t="s">
        <v>13</v>
      </c>
      <c r="S71" s="88"/>
      <c r="T71" s="33">
        <f t="shared" si="9"/>
        <v>0</v>
      </c>
      <c r="U71" s="34" t="s">
        <v>13</v>
      </c>
      <c r="V71" s="5"/>
      <c r="W71" s="4"/>
      <c r="AA71" s="6"/>
      <c r="AD71" s="7"/>
      <c r="AM71" s="4"/>
    </row>
    <row r="72" spans="1:39" ht="13.05" customHeight="1" thickTop="1" thickBot="1" x14ac:dyDescent="0.35">
      <c r="A72" s="1"/>
      <c r="B72" s="266" t="s">
        <v>22</v>
      </c>
      <c r="C72" s="415"/>
      <c r="D72" s="415"/>
      <c r="E72" s="416"/>
      <c r="F72" s="128" t="s">
        <v>5</v>
      </c>
      <c r="G72" s="129"/>
      <c r="H72" s="12" t="s">
        <v>6</v>
      </c>
      <c r="I72" s="130" t="s">
        <v>7</v>
      </c>
      <c r="J72" s="131"/>
      <c r="K72" s="1"/>
      <c r="L72" s="1"/>
      <c r="M72" s="90"/>
      <c r="N72" s="90"/>
      <c r="O72" s="90"/>
      <c r="P72" s="90"/>
      <c r="Q72" s="91"/>
      <c r="R72" s="63"/>
      <c r="S72" s="58" t="s">
        <v>34</v>
      </c>
      <c r="T72" s="71">
        <f>SUM(T66:T71)</f>
        <v>0</v>
      </c>
      <c r="U72" s="72" t="s">
        <v>13</v>
      </c>
      <c r="V72" s="5"/>
      <c r="W72" s="4"/>
      <c r="AA72" s="6"/>
      <c r="AD72" s="7"/>
      <c r="AM72" s="4"/>
    </row>
    <row r="73" spans="1:39" ht="13.05" customHeight="1" thickTop="1" thickBot="1" x14ac:dyDescent="0.5">
      <c r="A73" s="1"/>
      <c r="B73" s="177" t="s">
        <v>175</v>
      </c>
      <c r="C73" s="332"/>
      <c r="D73" s="333"/>
      <c r="E73" s="334"/>
      <c r="F73" s="87" cm="1">
        <f t="array" ref="F73">SUMPRODUCT((C73=高効率給湯器リスト)*(高効率給湯器補助額リスト))</f>
        <v>0</v>
      </c>
      <c r="G73" s="85" t="s">
        <v>42</v>
      </c>
      <c r="H73" s="86"/>
      <c r="I73" s="87">
        <f>F73*H73</f>
        <v>0</v>
      </c>
      <c r="J73" s="39" t="s">
        <v>13</v>
      </c>
      <c r="K73" s="1"/>
      <c r="L73" s="1"/>
      <c r="M73" s="36" t="s">
        <v>71</v>
      </c>
      <c r="N73" s="37"/>
      <c r="O73" s="37"/>
      <c r="P73" s="37"/>
      <c r="Q73" s="57"/>
      <c r="R73" s="70"/>
      <c r="S73" s="62"/>
      <c r="T73" s="63"/>
      <c r="U73" s="1"/>
      <c r="V73" s="5"/>
      <c r="W73" s="4"/>
      <c r="AA73" s="6"/>
      <c r="AD73" s="7"/>
      <c r="AM73" s="4"/>
    </row>
    <row r="74" spans="1:39" ht="13.05" customHeight="1" thickTop="1" thickBot="1" x14ac:dyDescent="0.5">
      <c r="A74" s="1"/>
      <c r="B74" s="330" t="s">
        <v>69</v>
      </c>
      <c r="C74" s="301"/>
      <c r="D74" s="301"/>
      <c r="E74" s="331"/>
      <c r="F74" s="92">
        <v>52000</v>
      </c>
      <c r="G74" s="143" t="s">
        <v>86</v>
      </c>
      <c r="H74" s="93"/>
      <c r="I74" s="144">
        <f>F74*H74</f>
        <v>0</v>
      </c>
      <c r="J74" s="51" t="s">
        <v>13</v>
      </c>
      <c r="K74" s="1"/>
      <c r="L74" s="1"/>
      <c r="M74" s="266" t="s">
        <v>40</v>
      </c>
      <c r="N74" s="267"/>
      <c r="O74" s="267"/>
      <c r="P74" s="268"/>
      <c r="Q74" s="264" t="s">
        <v>5</v>
      </c>
      <c r="R74" s="265"/>
      <c r="S74" s="12" t="s">
        <v>6</v>
      </c>
      <c r="T74" s="292" t="s">
        <v>7</v>
      </c>
      <c r="U74" s="293"/>
      <c r="V74" s="5"/>
      <c r="W74" s="4"/>
      <c r="AA74" s="6"/>
      <c r="AD74" s="7"/>
      <c r="AM74" s="4"/>
    </row>
    <row r="75" spans="1:39" ht="13.05" customHeight="1" thickTop="1" x14ac:dyDescent="0.3">
      <c r="A75" s="1"/>
      <c r="B75" s="80"/>
      <c r="C75" s="80"/>
      <c r="D75" s="37"/>
      <c r="E75" s="37"/>
      <c r="F75" s="57"/>
      <c r="G75" s="57"/>
      <c r="H75" s="100" t="s">
        <v>34</v>
      </c>
      <c r="I75" s="101">
        <f>SUM(I73:I74)</f>
        <v>0</v>
      </c>
      <c r="J75" s="102" t="s">
        <v>13</v>
      </c>
      <c r="K75" s="1"/>
      <c r="L75" s="1"/>
      <c r="M75" s="282" t="s">
        <v>50</v>
      </c>
      <c r="N75" s="283"/>
      <c r="O75" s="283"/>
      <c r="P75" s="411"/>
      <c r="Q75" s="95">
        <v>7200</v>
      </c>
      <c r="R75" s="96" t="s">
        <v>37</v>
      </c>
      <c r="S75" s="97"/>
      <c r="T75" s="98">
        <f>Q75*S75</f>
        <v>0</v>
      </c>
      <c r="U75" s="99" t="s">
        <v>13</v>
      </c>
      <c r="V75" s="5"/>
      <c r="W75" s="4"/>
      <c r="AA75" s="6"/>
      <c r="AD75" s="7"/>
      <c r="AM75" s="4"/>
    </row>
    <row r="76" spans="1:39" ht="13.05" customHeight="1" x14ac:dyDescent="0.45">
      <c r="A76" s="1"/>
      <c r="B76" s="36" t="s">
        <v>68</v>
      </c>
      <c r="C76" s="36"/>
      <c r="D76" s="1"/>
      <c r="E76" s="1"/>
      <c r="F76" s="1"/>
      <c r="G76" s="1"/>
      <c r="H76" s="1"/>
      <c r="I76" s="1"/>
      <c r="J76" s="1"/>
      <c r="K76" s="1"/>
      <c r="L76" s="1"/>
      <c r="M76" s="285" t="s">
        <v>51</v>
      </c>
      <c r="N76" s="286"/>
      <c r="O76" s="286"/>
      <c r="P76" s="320"/>
      <c r="Q76" s="103">
        <v>8400</v>
      </c>
      <c r="R76" s="104" t="s">
        <v>52</v>
      </c>
      <c r="S76" s="73"/>
      <c r="T76" s="105">
        <f>Q76*S76</f>
        <v>0</v>
      </c>
      <c r="U76" s="106" t="s">
        <v>13</v>
      </c>
      <c r="V76" s="5"/>
      <c r="W76" s="4"/>
      <c r="AA76" s="6"/>
      <c r="AD76" s="7"/>
      <c r="AM76" s="4"/>
    </row>
    <row r="77" spans="1:39" ht="13.05" customHeight="1" thickBot="1" x14ac:dyDescent="0.5">
      <c r="A77" s="1"/>
      <c r="B77" s="266" t="s">
        <v>22</v>
      </c>
      <c r="C77" s="267"/>
      <c r="D77" s="267"/>
      <c r="E77" s="268"/>
      <c r="F77" s="264" t="s">
        <v>5</v>
      </c>
      <c r="G77" s="265"/>
      <c r="H77" s="12" t="s">
        <v>6</v>
      </c>
      <c r="I77" s="130" t="s">
        <v>7</v>
      </c>
      <c r="J77" s="131"/>
      <c r="K77" s="1"/>
      <c r="L77" s="1"/>
      <c r="M77" s="285" t="s">
        <v>53</v>
      </c>
      <c r="N77" s="286"/>
      <c r="O77" s="286"/>
      <c r="P77" s="320"/>
      <c r="Q77" s="103">
        <v>33600</v>
      </c>
      <c r="R77" s="104" t="s">
        <v>52</v>
      </c>
      <c r="S77" s="73"/>
      <c r="T77" s="109">
        <f>Q77*S77</f>
        <v>0</v>
      </c>
      <c r="U77" s="106" t="s">
        <v>13</v>
      </c>
      <c r="V77" s="5"/>
      <c r="W77" s="4"/>
      <c r="AA77" s="6"/>
      <c r="AD77" s="7"/>
      <c r="AM77" s="4"/>
    </row>
    <row r="78" spans="1:39" ht="13.05" customHeight="1" thickTop="1" thickBot="1" x14ac:dyDescent="0.5">
      <c r="A78" s="1"/>
      <c r="B78" s="315" t="s">
        <v>41</v>
      </c>
      <c r="C78" s="316"/>
      <c r="D78" s="316"/>
      <c r="E78" s="317"/>
      <c r="F78" s="81">
        <v>45000</v>
      </c>
      <c r="G78" s="82" t="s">
        <v>42</v>
      </c>
      <c r="H78" s="69"/>
      <c r="I78" s="83">
        <f>F78*H78</f>
        <v>0</v>
      </c>
      <c r="J78" s="35" t="s">
        <v>13</v>
      </c>
      <c r="K78" s="1"/>
      <c r="L78" s="1"/>
      <c r="M78" s="330" t="s">
        <v>55</v>
      </c>
      <c r="N78" s="335"/>
      <c r="O78" s="335"/>
      <c r="P78" s="409"/>
      <c r="Q78" s="110">
        <v>25200</v>
      </c>
      <c r="R78" s="111" t="s">
        <v>52</v>
      </c>
      <c r="S78" s="78"/>
      <c r="T78" s="112">
        <f>Q78*S78</f>
        <v>0</v>
      </c>
      <c r="U78" s="113" t="s">
        <v>13</v>
      </c>
      <c r="V78" s="5"/>
      <c r="W78" s="4"/>
      <c r="AA78" s="6"/>
      <c r="AD78" s="7"/>
      <c r="AM78" s="4"/>
    </row>
    <row r="79" spans="1:39" ht="13.05" customHeight="1" thickTop="1" x14ac:dyDescent="0.3">
      <c r="A79" s="1"/>
      <c r="B79" s="318" t="s">
        <v>43</v>
      </c>
      <c r="C79" s="133" t="s">
        <v>44</v>
      </c>
      <c r="D79" s="1"/>
      <c r="E79" s="134"/>
      <c r="F79" s="84">
        <v>34500</v>
      </c>
      <c r="G79" s="140" t="s">
        <v>86</v>
      </c>
      <c r="H79" s="86"/>
      <c r="I79" s="87">
        <f t="shared" ref="I79:I80" si="11">F79*H79</f>
        <v>0</v>
      </c>
      <c r="J79" s="39" t="s">
        <v>13</v>
      </c>
      <c r="K79" s="1"/>
      <c r="L79" s="1"/>
      <c r="M79" s="115"/>
      <c r="N79" s="115"/>
      <c r="O79" s="115"/>
      <c r="P79" s="115"/>
      <c r="Q79" s="37"/>
      <c r="R79" s="57"/>
      <c r="S79" s="58" t="s">
        <v>34</v>
      </c>
      <c r="T79" s="71">
        <f>SUM(T75:T78)</f>
        <v>0</v>
      </c>
      <c r="U79" s="72" t="s">
        <v>13</v>
      </c>
      <c r="V79" s="5"/>
      <c r="W79" s="4"/>
      <c r="AA79" s="6"/>
      <c r="AD79" s="7"/>
      <c r="AM79" s="4"/>
    </row>
    <row r="80" spans="1:39" ht="13.05" customHeight="1" x14ac:dyDescent="0.45">
      <c r="A80" s="1"/>
      <c r="B80" s="319"/>
      <c r="C80" s="133" t="s">
        <v>45</v>
      </c>
      <c r="D80" s="191"/>
      <c r="E80" s="134"/>
      <c r="F80" s="84">
        <v>31500</v>
      </c>
      <c r="G80" s="140" t="s">
        <v>86</v>
      </c>
      <c r="H80" s="86"/>
      <c r="I80" s="87">
        <f t="shared" si="11"/>
        <v>0</v>
      </c>
      <c r="J80" s="39" t="s">
        <v>13</v>
      </c>
      <c r="K80" s="1"/>
      <c r="L80" s="1"/>
      <c r="M80" s="36" t="s">
        <v>72</v>
      </c>
      <c r="N80"/>
      <c r="O80"/>
      <c r="P80"/>
      <c r="Q80"/>
      <c r="R80"/>
      <c r="S80"/>
      <c r="T80"/>
      <c r="U80"/>
      <c r="V80" s="5"/>
      <c r="W80" s="4"/>
      <c r="AA80" s="6"/>
      <c r="AD80" s="7"/>
      <c r="AM80" s="4"/>
    </row>
    <row r="81" spans="1:40" ht="13.05" customHeight="1" thickBot="1" x14ac:dyDescent="0.5">
      <c r="A81" s="1"/>
      <c r="B81" s="285" t="s">
        <v>46</v>
      </c>
      <c r="C81" s="286"/>
      <c r="D81" s="286"/>
      <c r="E81" s="320"/>
      <c r="F81" s="84">
        <v>48000</v>
      </c>
      <c r="G81" s="85" t="s">
        <v>42</v>
      </c>
      <c r="H81" s="86"/>
      <c r="I81" s="89">
        <f>F81*H81</f>
        <v>0</v>
      </c>
      <c r="J81" s="39" t="s">
        <v>13</v>
      </c>
      <c r="K81" s="1"/>
      <c r="L81" s="1"/>
      <c r="M81" s="266" t="s">
        <v>40</v>
      </c>
      <c r="N81" s="267"/>
      <c r="O81" s="267"/>
      <c r="P81" s="268"/>
      <c r="Q81" s="264" t="s">
        <v>5</v>
      </c>
      <c r="R81" s="265"/>
      <c r="S81" s="12" t="s">
        <v>6</v>
      </c>
      <c r="T81" s="292" t="s">
        <v>7</v>
      </c>
      <c r="U81" s="293"/>
      <c r="V81" s="5"/>
      <c r="W81" s="4"/>
      <c r="AA81" s="6"/>
      <c r="AD81" s="7"/>
      <c r="AM81" s="4"/>
    </row>
    <row r="82" spans="1:40" ht="13.05" customHeight="1" thickTop="1" x14ac:dyDescent="0.45">
      <c r="A82" s="1"/>
      <c r="B82" s="285" t="s">
        <v>47</v>
      </c>
      <c r="C82" s="286"/>
      <c r="D82" s="286"/>
      <c r="E82" s="320"/>
      <c r="F82" s="84">
        <v>9000</v>
      </c>
      <c r="G82" s="140" t="s">
        <v>86</v>
      </c>
      <c r="H82" s="86"/>
      <c r="I82" s="87">
        <f>F82*H82</f>
        <v>0</v>
      </c>
      <c r="J82" s="39" t="s">
        <v>48</v>
      </c>
      <c r="K82" s="1"/>
      <c r="L82" s="1"/>
      <c r="M82" s="315" t="s">
        <v>128</v>
      </c>
      <c r="N82" s="316"/>
      <c r="O82" s="316"/>
      <c r="P82" s="317"/>
      <c r="Q82" s="117">
        <v>32400</v>
      </c>
      <c r="R82" s="150" t="s">
        <v>89</v>
      </c>
      <c r="S82" s="69"/>
      <c r="T82" s="116">
        <f>Q82*S82</f>
        <v>0</v>
      </c>
      <c r="U82" s="118" t="s">
        <v>13</v>
      </c>
      <c r="V82" s="5"/>
      <c r="W82" s="4"/>
      <c r="AA82" s="6"/>
      <c r="AD82" s="7"/>
      <c r="AM82" s="4"/>
    </row>
    <row r="83" spans="1:40" ht="13.05" customHeight="1" x14ac:dyDescent="0.45">
      <c r="A83" s="1"/>
      <c r="B83" s="321" t="s">
        <v>49</v>
      </c>
      <c r="C83" s="322"/>
      <c r="D83" s="322"/>
      <c r="E83" s="323"/>
      <c r="F83" s="84">
        <v>96000</v>
      </c>
      <c r="G83" s="85" t="s">
        <v>42</v>
      </c>
      <c r="H83" s="86"/>
      <c r="I83" s="89">
        <f>F83*H83</f>
        <v>0</v>
      </c>
      <c r="J83" s="41" t="s">
        <v>13</v>
      </c>
      <c r="K83" s="1"/>
      <c r="L83" s="1"/>
      <c r="M83" s="294" t="s">
        <v>129</v>
      </c>
      <c r="N83" s="295"/>
      <c r="O83" s="295"/>
      <c r="P83" s="296"/>
      <c r="Q83" s="84">
        <v>28800</v>
      </c>
      <c r="R83" s="151" t="s">
        <v>90</v>
      </c>
      <c r="S83" s="86"/>
      <c r="T83" s="87">
        <f>Q83*S83</f>
        <v>0</v>
      </c>
      <c r="U83" s="119" t="s">
        <v>13</v>
      </c>
      <c r="V83" s="5"/>
      <c r="W83" s="4"/>
      <c r="AA83" s="6"/>
      <c r="AD83" s="7"/>
      <c r="AM83" s="4"/>
    </row>
    <row r="84" spans="1:40" ht="13.05" customHeight="1" thickBot="1" x14ac:dyDescent="0.5">
      <c r="A84" s="1"/>
      <c r="B84" s="279" t="s">
        <v>74</v>
      </c>
      <c r="C84" s="280"/>
      <c r="D84" s="280"/>
      <c r="E84" s="281"/>
      <c r="F84" s="141"/>
      <c r="G84" s="142" t="s">
        <v>86</v>
      </c>
      <c r="H84" s="93"/>
      <c r="I84" s="145">
        <f>F84*H84</f>
        <v>0</v>
      </c>
      <c r="J84" s="146" t="s">
        <v>13</v>
      </c>
      <c r="K84" s="1"/>
      <c r="L84" s="1"/>
      <c r="M84" s="297" t="s">
        <v>62</v>
      </c>
      <c r="N84" s="298"/>
      <c r="O84" s="298"/>
      <c r="P84" s="299"/>
      <c r="Q84" s="92">
        <v>24000</v>
      </c>
      <c r="R84" s="152" t="s">
        <v>90</v>
      </c>
      <c r="S84" s="93"/>
      <c r="T84" s="120">
        <f>Q84*S84</f>
        <v>0</v>
      </c>
      <c r="U84" s="121" t="s">
        <v>13</v>
      </c>
      <c r="V84" s="5"/>
      <c r="W84" s="4"/>
      <c r="AA84" s="6"/>
      <c r="AD84" s="7"/>
      <c r="AM84" s="4"/>
    </row>
    <row r="85" spans="1:40" ht="13.05" customHeight="1" thickTop="1" x14ac:dyDescent="0.3">
      <c r="A85" s="1"/>
      <c r="B85" s="1"/>
      <c r="C85" s="1"/>
      <c r="D85" s="1"/>
      <c r="E85" s="1"/>
      <c r="F85" s="1"/>
      <c r="G85" s="1"/>
      <c r="H85" s="100" t="s">
        <v>34</v>
      </c>
      <c r="I85" s="101">
        <f>SUM(I78:I84)</f>
        <v>0</v>
      </c>
      <c r="J85" s="102" t="s">
        <v>13</v>
      </c>
      <c r="K85" s="1"/>
      <c r="L85" s="1"/>
      <c r="M85" s="1"/>
      <c r="N85" s="1"/>
      <c r="O85" s="1"/>
      <c r="P85" s="1"/>
      <c r="Q85" s="1"/>
      <c r="R85" s="1"/>
      <c r="S85" s="58" t="s">
        <v>34</v>
      </c>
      <c r="T85" s="71">
        <f>SUM(T82:T84)</f>
        <v>0</v>
      </c>
      <c r="U85" s="72" t="s">
        <v>13</v>
      </c>
      <c r="V85" s="5"/>
      <c r="W85" s="4"/>
      <c r="AA85" s="6"/>
      <c r="AD85" s="7"/>
      <c r="AM85" s="4"/>
    </row>
    <row r="86" spans="1:40" ht="13.05" customHeight="1" x14ac:dyDescent="0.3">
      <c r="A86" s="1"/>
      <c r="B86" s="107" t="s">
        <v>70</v>
      </c>
      <c r="C86" s="107"/>
      <c r="D86" s="107"/>
      <c r="E86" s="108"/>
      <c r="F86" s="108"/>
      <c r="G86" s="135"/>
      <c r="H86" s="135"/>
      <c r="I86" s="135"/>
      <c r="J86" s="135"/>
      <c r="K86" s="1"/>
      <c r="L86" s="1"/>
      <c r="M86" s="56" t="s">
        <v>173</v>
      </c>
      <c r="N86" s="1"/>
      <c r="O86" s="1"/>
      <c r="P86" s="1"/>
      <c r="Q86" s="1"/>
      <c r="R86" s="1"/>
      <c r="S86" s="58"/>
      <c r="T86" s="71"/>
      <c r="U86" s="72"/>
      <c r="V86" s="5"/>
      <c r="W86" s="4"/>
      <c r="AA86" s="6"/>
      <c r="AD86" s="7"/>
      <c r="AM86" s="4"/>
    </row>
    <row r="87" spans="1:40" ht="13.05" customHeight="1" thickBot="1" x14ac:dyDescent="0.35">
      <c r="A87" s="1"/>
      <c r="B87" s="266" t="s">
        <v>54</v>
      </c>
      <c r="C87" s="267"/>
      <c r="D87" s="267"/>
      <c r="E87" s="268"/>
      <c r="F87" s="264" t="s">
        <v>5</v>
      </c>
      <c r="G87" s="265"/>
      <c r="H87" s="12" t="s">
        <v>6</v>
      </c>
      <c r="I87" s="130" t="s">
        <v>7</v>
      </c>
      <c r="J87" s="131"/>
      <c r="K87" s="1"/>
      <c r="L87" s="1"/>
      <c r="M87" s="56"/>
      <c r="N87" s="1"/>
      <c r="O87" s="1"/>
      <c r="P87" s="1"/>
      <c r="Q87" s="1"/>
      <c r="R87" s="1"/>
      <c r="S87" s="58"/>
      <c r="T87" s="71"/>
      <c r="U87" s="72"/>
      <c r="V87" s="5"/>
      <c r="W87" s="4"/>
      <c r="AA87" s="6"/>
      <c r="AD87" s="7"/>
      <c r="AM87" s="4"/>
    </row>
    <row r="88" spans="1:40" ht="13.05" customHeight="1" thickTop="1" x14ac:dyDescent="0.45">
      <c r="A88" s="1"/>
      <c r="B88" s="282" t="s">
        <v>56</v>
      </c>
      <c r="C88" s="283"/>
      <c r="D88" s="283"/>
      <c r="E88" s="284"/>
      <c r="F88" s="16">
        <v>30000</v>
      </c>
      <c r="G88" s="82" t="s">
        <v>52</v>
      </c>
      <c r="H88" s="69"/>
      <c r="I88" s="114">
        <f t="shared" ref="I88:I92" si="12">F88*H88</f>
        <v>0</v>
      </c>
      <c r="J88" s="35" t="s">
        <v>13</v>
      </c>
      <c r="K88" s="1"/>
      <c r="L88" s="1"/>
      <c r="M88" s="36" t="s">
        <v>73</v>
      </c>
      <c r="N88" s="37"/>
      <c r="O88" s="57"/>
      <c r="P88" s="57"/>
      <c r="Q88" s="57"/>
      <c r="R88" s="61"/>
      <c r="S88" s="62"/>
      <c r="T88" s="63"/>
      <c r="U88" s="1"/>
      <c r="V88" s="5"/>
      <c r="W88" s="4"/>
      <c r="AA88" s="6"/>
      <c r="AD88" s="7"/>
      <c r="AM88" s="4"/>
    </row>
    <row r="89" spans="1:40" ht="13.05" customHeight="1" thickBot="1" x14ac:dyDescent="0.5">
      <c r="A89" s="1"/>
      <c r="B89" s="285" t="s">
        <v>57</v>
      </c>
      <c r="C89" s="286"/>
      <c r="D89" s="286"/>
      <c r="E89" s="287"/>
      <c r="F89" s="23">
        <v>15000</v>
      </c>
      <c r="G89" s="85" t="s">
        <v>52</v>
      </c>
      <c r="H89" s="86"/>
      <c r="I89" s="116">
        <f t="shared" si="12"/>
        <v>0</v>
      </c>
      <c r="J89" s="39" t="s">
        <v>13</v>
      </c>
      <c r="K89" s="1"/>
      <c r="L89" s="1"/>
      <c r="M89" s="266" t="s">
        <v>40</v>
      </c>
      <c r="N89" s="267"/>
      <c r="O89" s="267"/>
      <c r="P89" s="268"/>
      <c r="Q89" s="264" t="s">
        <v>5</v>
      </c>
      <c r="R89" s="265"/>
      <c r="S89" s="12" t="s">
        <v>6</v>
      </c>
      <c r="T89" s="292" t="s">
        <v>7</v>
      </c>
      <c r="U89" s="293"/>
      <c r="V89" s="5"/>
      <c r="W89" s="4"/>
      <c r="AA89" s="6"/>
      <c r="AD89" s="7"/>
      <c r="AM89" s="4"/>
    </row>
    <row r="90" spans="1:40" ht="13.05" customHeight="1" thickTop="1" thickBot="1" x14ac:dyDescent="0.5">
      <c r="A90" s="1"/>
      <c r="B90" s="285" t="s">
        <v>58</v>
      </c>
      <c r="C90" s="286"/>
      <c r="D90" s="286"/>
      <c r="E90" s="287"/>
      <c r="F90" s="23">
        <v>18000</v>
      </c>
      <c r="G90" s="85" t="s">
        <v>52</v>
      </c>
      <c r="H90" s="86"/>
      <c r="I90" s="116">
        <f t="shared" si="12"/>
        <v>0</v>
      </c>
      <c r="J90" s="39" t="s">
        <v>13</v>
      </c>
      <c r="K90" s="1"/>
      <c r="L90" s="1"/>
      <c r="M90" s="300" t="s">
        <v>64</v>
      </c>
      <c r="N90" s="301"/>
      <c r="O90" s="302"/>
      <c r="P90" s="157"/>
      <c r="Q90" s="124">
        <v>8400</v>
      </c>
      <c r="R90" s="125" t="s">
        <v>13</v>
      </c>
      <c r="S90" s="126"/>
      <c r="T90" s="127">
        <f>Q90*S90</f>
        <v>0</v>
      </c>
      <c r="U90" s="55" t="s">
        <v>13</v>
      </c>
      <c r="V90" s="5"/>
      <c r="W90" s="4"/>
      <c r="AA90" s="6"/>
      <c r="AD90" s="7"/>
      <c r="AM90" s="4"/>
    </row>
    <row r="91" spans="1:40" ht="13.05" customHeight="1" thickTop="1" x14ac:dyDescent="0.45">
      <c r="A91" s="1"/>
      <c r="B91" s="285" t="s">
        <v>59</v>
      </c>
      <c r="C91" s="286"/>
      <c r="D91" s="286"/>
      <c r="E91" s="287"/>
      <c r="F91" s="23">
        <v>27600</v>
      </c>
      <c r="G91" s="85" t="s">
        <v>52</v>
      </c>
      <c r="H91" s="86"/>
      <c r="I91" s="116">
        <f t="shared" si="12"/>
        <v>0</v>
      </c>
      <c r="J91" s="39" t="s">
        <v>13</v>
      </c>
      <c r="K91" s="1"/>
      <c r="L91" s="1"/>
      <c r="M91" s="1"/>
      <c r="N91" s="1"/>
      <c r="O91" s="1"/>
      <c r="P91" s="1"/>
      <c r="Q91" s="1"/>
      <c r="R91" s="1"/>
      <c r="S91" s="1"/>
      <c r="T91" s="1"/>
      <c r="U91" s="1"/>
      <c r="V91" s="5"/>
      <c r="W91" s="4"/>
      <c r="AA91" s="6"/>
      <c r="AD91" s="7"/>
      <c r="AM91" s="4"/>
    </row>
    <row r="92" spans="1:40" ht="13.05" customHeight="1" thickBot="1" x14ac:dyDescent="0.5">
      <c r="A92" s="1"/>
      <c r="B92" s="330" t="s">
        <v>60</v>
      </c>
      <c r="C92" s="335"/>
      <c r="D92" s="335"/>
      <c r="E92" s="336"/>
      <c r="F92" s="30">
        <v>13200</v>
      </c>
      <c r="G92" s="192" t="s">
        <v>89</v>
      </c>
      <c r="H92" s="93"/>
      <c r="I92" s="94">
        <f t="shared" si="12"/>
        <v>0</v>
      </c>
      <c r="J92" s="51" t="s">
        <v>13</v>
      </c>
      <c r="K92" s="1"/>
      <c r="L92" s="1"/>
      <c r="M92" s="1"/>
      <c r="N92" s="1"/>
      <c r="O92" s="1"/>
      <c r="P92" s="1"/>
      <c r="Q92" s="1"/>
      <c r="R92" s="1"/>
      <c r="S92" s="1"/>
      <c r="T92" s="1"/>
      <c r="U92" s="1"/>
      <c r="W92" s="4"/>
      <c r="X92" s="5"/>
      <c r="AB92" s="4"/>
      <c r="AE92" s="6"/>
      <c r="AN92" s="7"/>
    </row>
    <row r="93" spans="1:40" ht="13.05" customHeight="1" thickTop="1" thickBot="1" x14ac:dyDescent="0.5">
      <c r="A93" s="1"/>
      <c r="B93" s="266" t="s">
        <v>4</v>
      </c>
      <c r="C93" s="267"/>
      <c r="D93" s="267"/>
      <c r="E93" s="268"/>
      <c r="F93" s="264" t="s">
        <v>5</v>
      </c>
      <c r="G93" s="265"/>
      <c r="H93" s="12" t="s">
        <v>6</v>
      </c>
      <c r="I93" s="262" t="s">
        <v>7</v>
      </c>
      <c r="J93" s="263"/>
      <c r="K93" s="1"/>
      <c r="L93" s="1"/>
      <c r="M93" s="123" t="s">
        <v>158</v>
      </c>
      <c r="N93" s="123"/>
      <c r="O93" s="37"/>
      <c r="P93" s="37"/>
      <c r="Q93" s="1"/>
      <c r="R93" s="1"/>
      <c r="S93" s="1"/>
      <c r="T93" s="1"/>
      <c r="U93" s="1"/>
      <c r="W93" s="4"/>
      <c r="X93" s="5"/>
      <c r="AB93" s="4"/>
      <c r="AE93" s="6"/>
      <c r="AN93" s="7"/>
    </row>
    <row r="94" spans="1:40" ht="13.05" customHeight="1" thickTop="1" x14ac:dyDescent="0.45">
      <c r="A94" s="1"/>
      <c r="B94" s="272" t="s">
        <v>10</v>
      </c>
      <c r="C94" s="14" t="s">
        <v>11</v>
      </c>
      <c r="D94" s="15" t="s">
        <v>12</v>
      </c>
      <c r="E94" s="184"/>
      <c r="F94" s="16">
        <v>44000</v>
      </c>
      <c r="G94" s="17" t="s">
        <v>13</v>
      </c>
      <c r="H94" s="18"/>
      <c r="I94" s="19">
        <f>F94*H94</f>
        <v>0</v>
      </c>
      <c r="J94" s="20" t="s">
        <v>13</v>
      </c>
      <c r="K94" s="1"/>
      <c r="L94" s="1"/>
      <c r="M94" s="200" t="s">
        <v>159</v>
      </c>
      <c r="N94" s="123"/>
      <c r="O94" s="1"/>
      <c r="P94" s="1"/>
      <c r="Q94" s="37"/>
      <c r="R94" s="57"/>
      <c r="S94" s="57"/>
      <c r="T94" s="61"/>
      <c r="U94" s="1"/>
      <c r="W94" s="4"/>
      <c r="X94" s="5"/>
      <c r="AB94" s="4"/>
      <c r="AE94" s="6"/>
      <c r="AN94" s="7"/>
    </row>
    <row r="95" spans="1:40" ht="13.05" customHeight="1" x14ac:dyDescent="0.45">
      <c r="A95" s="1"/>
      <c r="B95" s="303"/>
      <c r="C95" s="21" t="s">
        <v>14</v>
      </c>
      <c r="D95" s="22" t="s">
        <v>15</v>
      </c>
      <c r="E95" s="185"/>
      <c r="F95" s="23">
        <v>31200</v>
      </c>
      <c r="G95" s="24" t="s">
        <v>13</v>
      </c>
      <c r="H95" s="25"/>
      <c r="I95" s="26">
        <f>F95*H95</f>
        <v>0</v>
      </c>
      <c r="J95" s="27" t="s">
        <v>13</v>
      </c>
      <c r="K95" s="1"/>
      <c r="L95" s="1"/>
      <c r="M95" s="123" t="s">
        <v>66</v>
      </c>
      <c r="N95" s="147"/>
      <c r="O95" s="148"/>
      <c r="P95" s="148"/>
      <c r="Q95" s="1"/>
      <c r="R95" s="1"/>
      <c r="S95" s="1"/>
      <c r="T95" s="1"/>
      <c r="U95" s="1"/>
      <c r="W95" s="4"/>
      <c r="X95" s="5"/>
      <c r="AB95" s="4"/>
      <c r="AE95" s="6"/>
      <c r="AN95" s="7"/>
    </row>
    <row r="96" spans="1:40" ht="13.05" customHeight="1" x14ac:dyDescent="0.45">
      <c r="A96" s="1"/>
      <c r="B96" s="304"/>
      <c r="C96" s="28" t="s">
        <v>16</v>
      </c>
      <c r="D96" s="29" t="s">
        <v>17</v>
      </c>
      <c r="E96" s="186"/>
      <c r="F96" s="30">
        <v>26400</v>
      </c>
      <c r="G96" s="31" t="s">
        <v>13</v>
      </c>
      <c r="H96" s="32"/>
      <c r="I96" s="33">
        <f>F96*H96</f>
        <v>0</v>
      </c>
      <c r="J96" s="34" t="s">
        <v>13</v>
      </c>
      <c r="K96" s="1"/>
      <c r="L96" s="1"/>
      <c r="M96" s="147" t="s">
        <v>63</v>
      </c>
      <c r="N96" s="147"/>
      <c r="O96" s="148"/>
      <c r="P96" s="148"/>
      <c r="Q96" s="148"/>
      <c r="R96" s="148"/>
      <c r="S96" s="148"/>
      <c r="T96" s="148"/>
      <c r="U96" s="1"/>
      <c r="W96" s="4"/>
      <c r="X96" s="5"/>
      <c r="AB96" s="4"/>
      <c r="AE96" s="6"/>
      <c r="AN96" s="7"/>
    </row>
    <row r="97" spans="1:40" ht="13.05" customHeight="1" x14ac:dyDescent="0.45">
      <c r="A97" s="1"/>
      <c r="B97" s="272" t="s">
        <v>18</v>
      </c>
      <c r="C97" s="288" t="s">
        <v>11</v>
      </c>
      <c r="D97" s="194" t="s">
        <v>19</v>
      </c>
      <c r="E97" s="187"/>
      <c r="F97" s="290">
        <v>63600</v>
      </c>
      <c r="G97" s="305" t="s">
        <v>13</v>
      </c>
      <c r="H97" s="307"/>
      <c r="I97" s="309">
        <f>F97*H97</f>
        <v>0</v>
      </c>
      <c r="J97" s="311" t="s">
        <v>13</v>
      </c>
      <c r="K97" s="1"/>
      <c r="L97" s="1"/>
      <c r="M97" s="147" t="s">
        <v>174</v>
      </c>
      <c r="N97" s="149"/>
      <c r="O97" s="122"/>
      <c r="P97" s="122"/>
      <c r="Q97" s="148"/>
      <c r="R97" s="148"/>
      <c r="S97" s="148"/>
      <c r="T97" s="148"/>
      <c r="U97" s="1"/>
      <c r="W97" s="4"/>
      <c r="X97" s="5"/>
      <c r="AB97" s="4"/>
      <c r="AE97" s="6"/>
      <c r="AN97" s="7"/>
    </row>
    <row r="98" spans="1:40" ht="13.05" customHeight="1" x14ac:dyDescent="0.45">
      <c r="A98" s="1"/>
      <c r="B98" s="273"/>
      <c r="C98" s="289"/>
      <c r="D98" s="193" t="s">
        <v>20</v>
      </c>
      <c r="E98" s="188"/>
      <c r="F98" s="291"/>
      <c r="G98" s="306"/>
      <c r="H98" s="308"/>
      <c r="I98" s="310"/>
      <c r="J98" s="312" t="s">
        <v>21</v>
      </c>
      <c r="K98" s="1"/>
      <c r="L98" s="1"/>
      <c r="M98" s="149" t="s">
        <v>87</v>
      </c>
      <c r="N98" s="149"/>
      <c r="O98" s="122"/>
      <c r="P98" s="122"/>
      <c r="Q98" s="122"/>
      <c r="R98" s="122"/>
      <c r="S98" s="122"/>
      <c r="T98" s="122"/>
      <c r="U98" s="1"/>
      <c r="W98" s="4"/>
      <c r="X98" s="5"/>
      <c r="AB98" s="4"/>
      <c r="AE98" s="6"/>
      <c r="AN98" s="7"/>
    </row>
    <row r="99" spans="1:40" ht="13.05" customHeight="1" x14ac:dyDescent="0.45">
      <c r="A99" s="1"/>
      <c r="B99" s="273"/>
      <c r="C99" s="313" t="s">
        <v>16</v>
      </c>
      <c r="D99" s="196" t="s">
        <v>24</v>
      </c>
      <c r="E99" s="189"/>
      <c r="F99" s="275">
        <v>45600</v>
      </c>
      <c r="G99" s="277" t="s">
        <v>13</v>
      </c>
      <c r="H99" s="324"/>
      <c r="I99" s="326">
        <f>F99*H99</f>
        <v>0</v>
      </c>
      <c r="J99" s="328" t="s">
        <v>13</v>
      </c>
      <c r="K99" s="1"/>
      <c r="L99" s="1"/>
      <c r="M99" s="149" t="s">
        <v>88</v>
      </c>
      <c r="N99" s="1"/>
      <c r="O99" s="1"/>
      <c r="P99" s="1"/>
      <c r="Q99" s="122"/>
      <c r="R99" s="122"/>
      <c r="S99" s="122"/>
      <c r="T99" s="122"/>
      <c r="U99" s="1"/>
      <c r="W99" s="4"/>
      <c r="X99" s="5"/>
      <c r="AB99" s="4"/>
      <c r="AE99" s="6"/>
      <c r="AN99" s="7"/>
    </row>
    <row r="100" spans="1:40" ht="13.05" customHeight="1" thickBot="1" x14ac:dyDescent="0.5">
      <c r="A100" s="1"/>
      <c r="B100" s="274"/>
      <c r="C100" s="314"/>
      <c r="D100" s="195" t="s">
        <v>25</v>
      </c>
      <c r="E100" s="190"/>
      <c r="F100" s="276"/>
      <c r="G100" s="278"/>
      <c r="H100" s="325"/>
      <c r="I100" s="327"/>
      <c r="J100" s="329"/>
      <c r="K100" s="1"/>
      <c r="L100" s="1"/>
      <c r="M100" s="1"/>
      <c r="N100" s="1"/>
      <c r="O100" s="1"/>
      <c r="P100" s="1"/>
      <c r="Q100" s="1"/>
      <c r="R100" s="1"/>
      <c r="S100" s="1"/>
      <c r="T100" s="1"/>
      <c r="U100" s="1"/>
      <c r="W100" s="4"/>
      <c r="X100" s="5"/>
      <c r="AB100" s="4"/>
      <c r="AE100" s="6"/>
      <c r="AN100" s="7"/>
    </row>
    <row r="101" spans="1:40" ht="13.05" customHeight="1" thickTop="1" thickBot="1" x14ac:dyDescent="0.5">
      <c r="A101" s="1"/>
      <c r="B101" s="266" t="s">
        <v>27</v>
      </c>
      <c r="C101" s="267" t="s">
        <v>27</v>
      </c>
      <c r="D101" s="267" t="s">
        <v>27</v>
      </c>
      <c r="E101" s="268"/>
      <c r="F101" s="264" t="s">
        <v>5</v>
      </c>
      <c r="G101" s="265"/>
      <c r="H101" s="45" t="s">
        <v>6</v>
      </c>
      <c r="I101" s="262" t="s">
        <v>7</v>
      </c>
      <c r="J101" s="263"/>
      <c r="K101" s="1"/>
      <c r="L101" s="1"/>
      <c r="M101" s="1"/>
      <c r="N101" s="1"/>
      <c r="O101" s="1"/>
      <c r="P101" s="1"/>
      <c r="Q101" s="1"/>
      <c r="R101" s="1"/>
      <c r="S101" s="1"/>
      <c r="T101" s="1"/>
      <c r="U101" s="1"/>
      <c r="W101" s="4"/>
      <c r="X101" s="5"/>
      <c r="AB101" s="4"/>
      <c r="AE101" s="6"/>
      <c r="AN101" s="7"/>
    </row>
    <row r="102" spans="1:40" ht="13.05" customHeight="1" thickTop="1" x14ac:dyDescent="0.45">
      <c r="A102" s="1"/>
      <c r="B102" s="272" t="s">
        <v>29</v>
      </c>
      <c r="C102" s="14" t="s">
        <v>11</v>
      </c>
      <c r="D102" s="15" t="s">
        <v>30</v>
      </c>
      <c r="E102" s="184"/>
      <c r="F102" s="16">
        <v>13200</v>
      </c>
      <c r="G102" s="17" t="s">
        <v>13</v>
      </c>
      <c r="H102" s="18"/>
      <c r="I102" s="47">
        <f t="shared" ref="I102:I111" si="13">F102*H102</f>
        <v>0</v>
      </c>
      <c r="J102" s="20" t="s">
        <v>13</v>
      </c>
      <c r="K102" s="1"/>
      <c r="L102" s="1"/>
      <c r="M102" s="1"/>
      <c r="N102" s="1"/>
      <c r="O102" s="1"/>
      <c r="P102" s="1"/>
      <c r="Q102" s="1"/>
      <c r="R102" s="1"/>
      <c r="S102" s="1"/>
      <c r="T102" s="1"/>
      <c r="U102" s="1"/>
      <c r="W102" s="4"/>
      <c r="X102" s="5"/>
      <c r="AB102" s="4"/>
      <c r="AE102" s="6"/>
      <c r="AN102" s="7"/>
    </row>
    <row r="103" spans="1:40" ht="13.05" customHeight="1" x14ac:dyDescent="0.45">
      <c r="A103" s="1"/>
      <c r="B103" s="273"/>
      <c r="C103" s="21" t="s">
        <v>14</v>
      </c>
      <c r="D103" s="22" t="s">
        <v>26</v>
      </c>
      <c r="E103" s="185"/>
      <c r="F103" s="23">
        <v>9600</v>
      </c>
      <c r="G103" s="40" t="s">
        <v>13</v>
      </c>
      <c r="H103" s="25"/>
      <c r="I103" s="49">
        <f t="shared" si="13"/>
        <v>0</v>
      </c>
      <c r="J103" s="41" t="s">
        <v>13</v>
      </c>
      <c r="K103" s="1"/>
      <c r="L103" s="1"/>
      <c r="M103" s="1"/>
      <c r="N103" s="1"/>
      <c r="O103" s="1"/>
      <c r="P103" s="1"/>
      <c r="Q103" s="1"/>
      <c r="R103" s="1"/>
      <c r="S103" s="1"/>
      <c r="T103" s="1"/>
      <c r="U103" s="1"/>
      <c r="W103" s="4"/>
      <c r="X103" s="5"/>
      <c r="AB103" s="4"/>
      <c r="AE103" s="6"/>
      <c r="AN103" s="7"/>
    </row>
    <row r="104" spans="1:40" ht="13.05" customHeight="1" x14ac:dyDescent="0.45">
      <c r="A104" s="1"/>
      <c r="B104" s="274"/>
      <c r="C104" s="28" t="s">
        <v>16</v>
      </c>
      <c r="D104" s="29" t="s">
        <v>28</v>
      </c>
      <c r="E104" s="186"/>
      <c r="F104" s="30">
        <v>3600</v>
      </c>
      <c r="G104" s="50" t="s">
        <v>13</v>
      </c>
      <c r="H104" s="32"/>
      <c r="I104" s="33">
        <f t="shared" si="13"/>
        <v>0</v>
      </c>
      <c r="J104" s="51" t="s">
        <v>13</v>
      </c>
      <c r="K104" s="1"/>
      <c r="L104" s="1"/>
      <c r="M104" s="1"/>
      <c r="N104" s="1"/>
      <c r="O104" s="1"/>
      <c r="P104" s="1"/>
      <c r="Q104" s="1"/>
      <c r="R104" s="1"/>
      <c r="S104" s="1"/>
      <c r="T104" s="1"/>
      <c r="U104" s="1"/>
      <c r="W104" s="4"/>
      <c r="X104" s="5"/>
      <c r="AB104" s="4"/>
      <c r="AE104" s="6"/>
      <c r="AN104" s="7"/>
    </row>
    <row r="105" spans="1:40" ht="13.05" customHeight="1" x14ac:dyDescent="0.45">
      <c r="A105" s="1"/>
      <c r="B105" s="272" t="s">
        <v>31</v>
      </c>
      <c r="C105" s="14" t="s">
        <v>11</v>
      </c>
      <c r="D105" s="15" t="s">
        <v>12</v>
      </c>
      <c r="E105" s="184"/>
      <c r="F105" s="16">
        <v>15000</v>
      </c>
      <c r="G105" s="17" t="s">
        <v>13</v>
      </c>
      <c r="H105" s="53"/>
      <c r="I105" s="19">
        <f t="shared" si="13"/>
        <v>0</v>
      </c>
      <c r="J105" s="20" t="s">
        <v>13</v>
      </c>
      <c r="K105" s="1"/>
      <c r="L105" s="1"/>
      <c r="M105" s="1"/>
      <c r="N105" s="1"/>
      <c r="O105" s="1"/>
      <c r="P105" s="1"/>
      <c r="Q105" s="1"/>
      <c r="R105" s="1"/>
      <c r="S105" s="1"/>
      <c r="T105" s="1"/>
      <c r="U105" s="1"/>
      <c r="W105" s="4"/>
      <c r="X105" s="5"/>
      <c r="AB105" s="4"/>
      <c r="AE105" s="6"/>
      <c r="AN105" s="7"/>
    </row>
    <row r="106" spans="1:40" ht="13.05" customHeight="1" x14ac:dyDescent="0.45">
      <c r="A106" s="1"/>
      <c r="B106" s="273"/>
      <c r="C106" s="21" t="s">
        <v>14</v>
      </c>
      <c r="D106" s="22" t="s">
        <v>15</v>
      </c>
      <c r="E106" s="185"/>
      <c r="F106" s="23">
        <v>12000</v>
      </c>
      <c r="G106" s="24" t="s">
        <v>13</v>
      </c>
      <c r="H106" s="25"/>
      <c r="I106" s="26">
        <f t="shared" si="13"/>
        <v>0</v>
      </c>
      <c r="J106" s="27" t="s">
        <v>13</v>
      </c>
      <c r="K106" s="1"/>
      <c r="L106" s="1"/>
      <c r="M106" s="1"/>
      <c r="N106" s="1"/>
      <c r="O106" s="1"/>
      <c r="P106" s="1"/>
      <c r="Q106" s="1"/>
      <c r="R106" s="1"/>
      <c r="S106" s="1"/>
      <c r="T106" s="1"/>
      <c r="U106" s="1"/>
      <c r="W106" s="4"/>
      <c r="X106" s="5"/>
      <c r="AB106" s="4"/>
      <c r="AE106" s="6"/>
      <c r="AN106" s="7"/>
    </row>
    <row r="107" spans="1:40" ht="13.05" customHeight="1" x14ac:dyDescent="0.45">
      <c r="A107" s="1"/>
      <c r="B107" s="274"/>
      <c r="C107" s="28" t="s">
        <v>16</v>
      </c>
      <c r="D107" s="29" t="s">
        <v>17</v>
      </c>
      <c r="E107" s="186"/>
      <c r="F107" s="30">
        <v>10200</v>
      </c>
      <c r="G107" s="31" t="s">
        <v>13</v>
      </c>
      <c r="H107" s="32"/>
      <c r="I107" s="33">
        <f t="shared" si="13"/>
        <v>0</v>
      </c>
      <c r="J107" s="34" t="s">
        <v>13</v>
      </c>
      <c r="K107" s="1"/>
      <c r="L107" s="1"/>
      <c r="M107" s="1"/>
      <c r="N107" s="1"/>
      <c r="O107" s="1"/>
      <c r="P107" s="1"/>
      <c r="Q107" s="1"/>
      <c r="R107" s="1"/>
      <c r="S107" s="1"/>
      <c r="T107" s="1"/>
      <c r="U107" s="1"/>
      <c r="W107" s="4"/>
      <c r="X107" s="5"/>
      <c r="AB107" s="4"/>
      <c r="AE107" s="6"/>
      <c r="AN107" s="7"/>
    </row>
    <row r="108" spans="1:40" ht="13.05" customHeight="1" x14ac:dyDescent="0.45">
      <c r="A108" s="1"/>
      <c r="B108" s="272" t="s">
        <v>32</v>
      </c>
      <c r="C108" s="14" t="s">
        <v>11</v>
      </c>
      <c r="D108" s="15" t="s">
        <v>12</v>
      </c>
      <c r="E108" s="184"/>
      <c r="F108" s="16">
        <v>30000</v>
      </c>
      <c r="G108" s="17" t="s">
        <v>13</v>
      </c>
      <c r="H108" s="53"/>
      <c r="I108" s="19">
        <f t="shared" si="13"/>
        <v>0</v>
      </c>
      <c r="J108" s="20" t="s">
        <v>13</v>
      </c>
      <c r="K108" s="1"/>
      <c r="L108" s="1"/>
      <c r="M108" s="1"/>
      <c r="N108" s="1"/>
      <c r="O108" s="1"/>
      <c r="P108" s="1"/>
      <c r="Q108" s="1"/>
      <c r="R108" s="1"/>
      <c r="S108" s="1"/>
      <c r="T108" s="1"/>
      <c r="U108" s="1"/>
      <c r="W108" s="4"/>
      <c r="X108" s="5"/>
      <c r="AB108" s="4"/>
      <c r="AE108" s="6"/>
      <c r="AN108" s="7"/>
    </row>
    <row r="109" spans="1:40" ht="13.05" customHeight="1" x14ac:dyDescent="0.45">
      <c r="A109" s="1"/>
      <c r="B109" s="273"/>
      <c r="C109" s="21" t="s">
        <v>14</v>
      </c>
      <c r="D109" s="22" t="s">
        <v>15</v>
      </c>
      <c r="E109" s="185"/>
      <c r="F109" s="23">
        <v>24000</v>
      </c>
      <c r="G109" s="24" t="s">
        <v>13</v>
      </c>
      <c r="H109" s="25"/>
      <c r="I109" s="26">
        <f t="shared" si="13"/>
        <v>0</v>
      </c>
      <c r="J109" s="27" t="s">
        <v>13</v>
      </c>
      <c r="K109" s="1"/>
      <c r="L109" s="1"/>
      <c r="M109" s="1"/>
      <c r="N109" s="1"/>
      <c r="O109" s="1"/>
      <c r="P109" s="1"/>
      <c r="Q109" s="1"/>
      <c r="R109" s="1"/>
      <c r="S109" s="1"/>
      <c r="T109" s="1"/>
      <c r="U109" s="1"/>
      <c r="W109" s="4"/>
      <c r="X109" s="5"/>
      <c r="AB109" s="4"/>
      <c r="AE109" s="6"/>
      <c r="AN109" s="7"/>
    </row>
    <row r="110" spans="1:40" ht="13.05" customHeight="1" x14ac:dyDescent="0.45">
      <c r="A110" s="1"/>
      <c r="B110" s="274"/>
      <c r="C110" s="28" t="s">
        <v>16</v>
      </c>
      <c r="D110" s="29" t="s">
        <v>17</v>
      </c>
      <c r="E110" s="186"/>
      <c r="F110" s="30">
        <v>20400</v>
      </c>
      <c r="G110" s="31" t="s">
        <v>13</v>
      </c>
      <c r="H110" s="32"/>
      <c r="I110" s="33">
        <f t="shared" si="13"/>
        <v>0</v>
      </c>
      <c r="J110" s="34" t="s">
        <v>13</v>
      </c>
      <c r="K110" s="1"/>
      <c r="L110" s="1"/>
      <c r="M110" s="1"/>
      <c r="N110" s="1"/>
      <c r="O110" s="1"/>
      <c r="P110" s="1"/>
      <c r="Q110" s="1"/>
      <c r="R110" s="1"/>
      <c r="S110" s="1"/>
      <c r="T110" s="1"/>
      <c r="U110" s="1"/>
      <c r="W110" s="4"/>
      <c r="X110" s="5"/>
      <c r="AB110" s="4"/>
      <c r="AE110" s="6"/>
      <c r="AN110" s="7"/>
    </row>
    <row r="111" spans="1:40" ht="13.05" customHeight="1" x14ac:dyDescent="0.45">
      <c r="A111" s="1"/>
      <c r="B111" s="272" t="s">
        <v>18</v>
      </c>
      <c r="C111" s="288" t="s">
        <v>11</v>
      </c>
      <c r="D111" s="194" t="s">
        <v>19</v>
      </c>
      <c r="E111" s="187"/>
      <c r="F111" s="290">
        <v>43200</v>
      </c>
      <c r="G111" s="305" t="s">
        <v>13</v>
      </c>
      <c r="H111" s="307"/>
      <c r="I111" s="309">
        <f t="shared" si="13"/>
        <v>0</v>
      </c>
      <c r="J111" s="311" t="s">
        <v>13</v>
      </c>
      <c r="K111" s="1"/>
      <c r="L111" s="1"/>
      <c r="M111" s="1"/>
      <c r="N111" s="1"/>
      <c r="O111" s="1"/>
      <c r="P111" s="1"/>
      <c r="Q111" s="1"/>
      <c r="R111" s="1"/>
      <c r="S111" s="1"/>
      <c r="T111" s="1"/>
      <c r="U111" s="1"/>
      <c r="W111" s="4"/>
      <c r="X111" s="5"/>
      <c r="AB111" s="4"/>
      <c r="AE111" s="6"/>
      <c r="AN111" s="7"/>
    </row>
    <row r="112" spans="1:40" ht="13.05" customHeight="1" x14ac:dyDescent="0.45">
      <c r="A112" s="1"/>
      <c r="B112" s="273"/>
      <c r="C112" s="289"/>
      <c r="D112" s="193" t="s">
        <v>20</v>
      </c>
      <c r="E112" s="188"/>
      <c r="F112" s="291"/>
      <c r="G112" s="306"/>
      <c r="H112" s="308"/>
      <c r="I112" s="310"/>
      <c r="J112" s="312" t="s">
        <v>21</v>
      </c>
      <c r="K112" s="1"/>
      <c r="L112" s="1"/>
      <c r="M112" s="1"/>
      <c r="N112" s="1"/>
      <c r="O112" s="1"/>
      <c r="P112" s="1"/>
      <c r="Q112" s="1"/>
      <c r="R112" s="1"/>
      <c r="S112" s="1"/>
      <c r="T112" s="1"/>
      <c r="U112" s="1"/>
      <c r="W112" s="4"/>
      <c r="X112" s="5"/>
      <c r="AB112" s="4"/>
      <c r="AE112" s="6"/>
      <c r="AN112" s="7"/>
    </row>
    <row r="113" spans="1:40" ht="13.05" customHeight="1" x14ac:dyDescent="0.45">
      <c r="A113" s="1"/>
      <c r="B113" s="273"/>
      <c r="C113" s="313" t="s">
        <v>16</v>
      </c>
      <c r="D113" s="196" t="s">
        <v>24</v>
      </c>
      <c r="E113" s="189"/>
      <c r="F113" s="275">
        <v>38400</v>
      </c>
      <c r="G113" s="277" t="s">
        <v>13</v>
      </c>
      <c r="H113" s="324"/>
      <c r="I113" s="326">
        <f>F113*H113</f>
        <v>0</v>
      </c>
      <c r="J113" s="328" t="s">
        <v>13</v>
      </c>
      <c r="K113" s="1"/>
      <c r="L113" s="1"/>
      <c r="M113" s="1"/>
      <c r="N113" s="1"/>
      <c r="O113" s="1"/>
      <c r="P113" s="1"/>
      <c r="Q113" s="1"/>
      <c r="R113" s="1"/>
      <c r="S113" s="1"/>
      <c r="T113" s="1"/>
      <c r="U113" s="1"/>
      <c r="W113" s="4"/>
      <c r="X113" s="5"/>
      <c r="AB113" s="4"/>
      <c r="AE113" s="6"/>
      <c r="AN113" s="7"/>
    </row>
    <row r="114" spans="1:40" ht="13.05" customHeight="1" thickBot="1" x14ac:dyDescent="0.5">
      <c r="A114" s="1"/>
      <c r="B114" s="274"/>
      <c r="C114" s="314"/>
      <c r="D114" s="195" t="s">
        <v>25</v>
      </c>
      <c r="E114" s="190"/>
      <c r="F114" s="276"/>
      <c r="G114" s="278"/>
      <c r="H114" s="325"/>
      <c r="I114" s="327"/>
      <c r="J114" s="329"/>
      <c r="K114" s="1"/>
      <c r="L114" s="1"/>
      <c r="M114" s="1"/>
      <c r="N114" s="1"/>
      <c r="O114" s="1"/>
      <c r="P114" s="1"/>
      <c r="Q114" s="1"/>
      <c r="R114" s="1"/>
      <c r="S114" s="1"/>
      <c r="T114" s="1"/>
      <c r="U114" s="1"/>
      <c r="V114" s="3"/>
      <c r="W114" s="4"/>
      <c r="X114" s="5"/>
      <c r="AB114" s="4"/>
      <c r="AE114" s="6"/>
      <c r="AN114" s="7"/>
    </row>
    <row r="115" spans="1:40" ht="13.05" customHeight="1" thickTop="1" thickBot="1" x14ac:dyDescent="0.5">
      <c r="A115" s="1"/>
      <c r="B115" s="266" t="s">
        <v>35</v>
      </c>
      <c r="C115" s="267" t="s">
        <v>27</v>
      </c>
      <c r="D115" s="267" t="s">
        <v>27</v>
      </c>
      <c r="E115" s="268"/>
      <c r="F115" s="264" t="s">
        <v>5</v>
      </c>
      <c r="G115" s="265"/>
      <c r="H115" s="45" t="s">
        <v>6</v>
      </c>
      <c r="I115" s="262" t="s">
        <v>7</v>
      </c>
      <c r="J115" s="263"/>
      <c r="K115" s="1"/>
      <c r="L115" s="1"/>
      <c r="M115" s="1"/>
      <c r="N115" s="1"/>
      <c r="O115" s="1"/>
      <c r="P115" s="1"/>
      <c r="Q115" s="1"/>
      <c r="R115" s="1"/>
      <c r="S115" s="1"/>
      <c r="T115" s="1"/>
      <c r="U115" s="1"/>
      <c r="V115" s="3"/>
      <c r="W115" s="1"/>
      <c r="AB115" s="4"/>
      <c r="AE115" s="6"/>
      <c r="AN115" s="7"/>
    </row>
    <row r="116" spans="1:40" ht="13.05" customHeight="1" thickTop="1" thickBot="1" x14ac:dyDescent="0.5">
      <c r="A116" s="1"/>
      <c r="B116" s="269" t="s">
        <v>35</v>
      </c>
      <c r="C116" s="270"/>
      <c r="D116" s="270"/>
      <c r="E116" s="271"/>
      <c r="F116" s="64">
        <v>106800</v>
      </c>
      <c r="G116" s="31" t="s">
        <v>13</v>
      </c>
      <c r="H116" s="65"/>
      <c r="I116" s="43">
        <f>F116*H116</f>
        <v>0</v>
      </c>
      <c r="J116" s="34" t="s">
        <v>13</v>
      </c>
      <c r="K116" s="1"/>
      <c r="L116" s="1"/>
      <c r="M116" s="1"/>
      <c r="N116" s="1"/>
      <c r="O116" s="1"/>
      <c r="P116" s="1"/>
      <c r="Q116" s="1"/>
      <c r="R116" s="1"/>
      <c r="S116" s="1"/>
      <c r="T116" s="1"/>
      <c r="U116" s="1"/>
      <c r="V116" s="3"/>
      <c r="W116" s="63"/>
      <c r="AB116" s="4"/>
      <c r="AE116" s="6"/>
      <c r="AN116" s="7"/>
    </row>
    <row r="117" spans="1:40" ht="13.05" customHeight="1" thickTop="1" x14ac:dyDescent="0.3">
      <c r="A117" s="1"/>
      <c r="B117" s="56"/>
      <c r="C117" s="37"/>
      <c r="D117" s="37"/>
      <c r="E117" s="57"/>
      <c r="F117" s="57"/>
      <c r="G117" s="70"/>
      <c r="H117" s="58" t="s">
        <v>34</v>
      </c>
      <c r="I117" s="71">
        <f>SUM(I88:I92)+SUM(I94:I100)+SUM(I102:I114)+I116</f>
        <v>0</v>
      </c>
      <c r="J117" s="72" t="s">
        <v>13</v>
      </c>
      <c r="K117" s="1"/>
      <c r="L117" s="1"/>
      <c r="M117" s="1"/>
      <c r="N117" s="1"/>
      <c r="O117" s="1"/>
      <c r="P117" s="1"/>
      <c r="Q117" s="1"/>
      <c r="R117" s="1"/>
      <c r="S117" s="1"/>
      <c r="T117" s="1"/>
      <c r="U117" s="1"/>
      <c r="V117" s="1"/>
      <c r="W117" s="4"/>
    </row>
    <row r="118" spans="1:40" ht="13.05" customHeight="1" x14ac:dyDescent="0.45">
      <c r="A118" s="1"/>
      <c r="B118" s="56" t="s">
        <v>61</v>
      </c>
      <c r="C118" s="1"/>
      <c r="D118" s="1"/>
      <c r="E118" s="1"/>
      <c r="F118" s="1"/>
      <c r="G118" s="1"/>
      <c r="H118" s="1"/>
      <c r="I118" s="1"/>
      <c r="J118" s="1"/>
      <c r="K118" s="1"/>
      <c r="L118" s="1"/>
      <c r="M118" s="1"/>
      <c r="N118" s="1"/>
      <c r="O118" s="1"/>
      <c r="P118" s="1"/>
      <c r="Q118" s="1"/>
      <c r="R118" s="1"/>
      <c r="S118" s="1"/>
      <c r="T118" s="1"/>
      <c r="U118" s="1"/>
      <c r="W118" s="4"/>
    </row>
    <row r="119" spans="1:40" ht="13.05" customHeight="1" x14ac:dyDescent="0.45">
      <c r="A119" s="1"/>
      <c r="B119" s="1"/>
      <c r="C119" s="1"/>
      <c r="D119" s="1"/>
      <c r="E119" s="1"/>
      <c r="F119" s="1"/>
      <c r="G119" s="1"/>
      <c r="H119" s="1"/>
      <c r="I119" s="1"/>
      <c r="J119" s="1"/>
      <c r="K119" s="1"/>
      <c r="L119" s="1"/>
      <c r="M119" s="1"/>
      <c r="N119" s="1"/>
      <c r="O119" s="1"/>
      <c r="P119" s="1"/>
      <c r="Q119" s="1"/>
      <c r="R119" s="1"/>
      <c r="S119" s="1"/>
      <c r="T119" s="1"/>
      <c r="U119" s="1"/>
      <c r="W119" s="4"/>
      <c r="AB119" s="4"/>
      <c r="AE119" s="6"/>
      <c r="AN119" s="7"/>
    </row>
    <row r="120" spans="1:40" ht="13.05" customHeight="1" x14ac:dyDescent="0.45">
      <c r="A120" s="1"/>
      <c r="B120" s="1"/>
      <c r="C120" s="1"/>
      <c r="D120" s="1"/>
      <c r="E120" s="1"/>
      <c r="F120" s="1"/>
      <c r="G120" s="1"/>
      <c r="H120" s="1"/>
      <c r="I120" s="1"/>
      <c r="J120" s="1"/>
      <c r="K120" s="1"/>
      <c r="L120" s="1"/>
      <c r="M120" s="1"/>
      <c r="N120" s="1"/>
      <c r="O120" s="1"/>
      <c r="P120" s="1"/>
      <c r="Q120" s="1"/>
      <c r="R120" s="1"/>
      <c r="S120" s="1"/>
      <c r="T120" s="1"/>
      <c r="U120" s="115"/>
      <c r="W120" s="4"/>
      <c r="AB120" s="4"/>
      <c r="AE120" s="6"/>
      <c r="AN120" s="7"/>
    </row>
    <row r="121" spans="1:40" ht="13.05" customHeight="1" x14ac:dyDescent="0.45">
      <c r="A121" s="1"/>
      <c r="B121" s="418" t="s">
        <v>176</v>
      </c>
      <c r="C121" s="419"/>
      <c r="D121" s="419"/>
      <c r="E121" s="419"/>
      <c r="F121" s="419"/>
      <c r="G121" s="419"/>
      <c r="H121" s="419"/>
      <c r="I121" s="419"/>
      <c r="J121" s="419"/>
      <c r="K121" s="1"/>
      <c r="L121" s="1"/>
      <c r="M121" s="1"/>
      <c r="N121" s="1"/>
      <c r="O121" s="1"/>
      <c r="P121" s="1"/>
      <c r="Q121" s="1"/>
      <c r="R121" s="115"/>
      <c r="S121" s="1"/>
      <c r="T121" s="1"/>
      <c r="U121" s="1"/>
      <c r="W121" s="4"/>
      <c r="AB121" s="4"/>
      <c r="AE121" s="6"/>
      <c r="AN121" s="7"/>
    </row>
    <row r="122" spans="1:40" ht="13.05" customHeight="1" x14ac:dyDescent="0.45">
      <c r="A122" s="1"/>
      <c r="B122" s="419"/>
      <c r="C122" s="419"/>
      <c r="D122" s="419"/>
      <c r="E122" s="419"/>
      <c r="F122" s="419"/>
      <c r="G122" s="419"/>
      <c r="H122" s="419"/>
      <c r="I122" s="419"/>
      <c r="J122" s="419"/>
      <c r="K122" s="1"/>
      <c r="L122" s="1"/>
      <c r="M122" s="1"/>
      <c r="N122" s="1"/>
      <c r="O122" s="1"/>
      <c r="P122" s="1"/>
      <c r="Q122" s="1"/>
      <c r="R122" s="1"/>
      <c r="S122" s="115"/>
      <c r="T122" s="1"/>
      <c r="U122" s="1"/>
      <c r="W122" s="4"/>
      <c r="X122" s="5"/>
      <c r="AB122" s="4"/>
      <c r="AE122" s="6"/>
      <c r="AN122" s="7"/>
    </row>
    <row r="123" spans="1:40" ht="13.05" customHeight="1" x14ac:dyDescent="0.45">
      <c r="A123" s="1"/>
      <c r="B123" s="419"/>
      <c r="C123" s="419"/>
      <c r="D123" s="419"/>
      <c r="E123" s="419"/>
      <c r="F123" s="419"/>
      <c r="G123" s="419"/>
      <c r="H123" s="419"/>
      <c r="I123" s="419"/>
      <c r="J123" s="419"/>
      <c r="K123" s="1"/>
      <c r="L123" s="1"/>
      <c r="M123" s="1"/>
      <c r="N123" s="1"/>
      <c r="O123" s="1"/>
      <c r="P123" s="1"/>
      <c r="Q123" s="1"/>
      <c r="R123" s="1"/>
      <c r="S123" s="115"/>
      <c r="T123" s="1"/>
      <c r="U123" s="1"/>
      <c r="W123" s="4"/>
      <c r="X123" s="5"/>
      <c r="AB123" s="4"/>
      <c r="AE123" s="6"/>
      <c r="AN123" s="7"/>
    </row>
    <row r="124" spans="1:40" ht="13.05" customHeight="1" x14ac:dyDescent="0.45">
      <c r="A124" s="1"/>
      <c r="B124" s="1"/>
      <c r="C124" s="1"/>
      <c r="D124" s="1"/>
      <c r="E124" s="1"/>
      <c r="F124" s="1"/>
      <c r="G124" s="1"/>
      <c r="H124" s="1"/>
      <c r="I124" s="1"/>
      <c r="J124" s="1"/>
      <c r="K124" s="1"/>
      <c r="L124" s="1"/>
      <c r="M124" s="1"/>
      <c r="N124" s="1"/>
      <c r="O124" s="1"/>
      <c r="P124" s="1"/>
      <c r="Q124" s="1"/>
      <c r="R124" s="1"/>
      <c r="S124" s="115"/>
      <c r="T124" s="1"/>
      <c r="U124" s="1"/>
      <c r="W124" s="4"/>
      <c r="X124" s="5"/>
      <c r="AB124" s="4"/>
      <c r="AE124" s="6"/>
      <c r="AN124" s="7"/>
    </row>
    <row r="125" spans="1:40" ht="13.05" customHeight="1" x14ac:dyDescent="0.45">
      <c r="A125" s="1"/>
      <c r="B125" s="1"/>
      <c r="C125" s="1"/>
      <c r="D125" s="1"/>
      <c r="E125" s="1"/>
      <c r="F125" s="1"/>
      <c r="G125" s="1"/>
      <c r="H125" s="1"/>
      <c r="I125" s="1"/>
      <c r="J125" s="1"/>
      <c r="K125" s="1"/>
      <c r="L125" s="1"/>
      <c r="M125" s="1"/>
      <c r="N125" s="1"/>
      <c r="O125" s="1"/>
      <c r="P125" s="1"/>
      <c r="Q125" s="1"/>
      <c r="R125" s="1"/>
      <c r="S125" s="115"/>
      <c r="T125" s="1"/>
      <c r="U125" s="1"/>
      <c r="W125" s="4"/>
      <c r="X125" s="5"/>
      <c r="AB125" s="4"/>
      <c r="AE125" s="6"/>
      <c r="AN125" s="7"/>
    </row>
    <row r="126" spans="1:40" ht="13.05" customHeight="1" x14ac:dyDescent="0.45">
      <c r="A126" s="1"/>
      <c r="B126" s="1"/>
      <c r="C126" s="1"/>
      <c r="D126" s="1"/>
      <c r="E126" s="1"/>
      <c r="F126" s="1"/>
      <c r="G126" s="1"/>
      <c r="H126" s="1"/>
      <c r="I126" s="1"/>
      <c r="J126" s="1"/>
      <c r="K126" s="1"/>
      <c r="L126" s="1"/>
      <c r="M126" s="1"/>
      <c r="N126" s="1"/>
      <c r="O126" s="1"/>
      <c r="P126" s="1"/>
      <c r="Q126" s="1"/>
      <c r="R126" s="1"/>
      <c r="S126" s="115"/>
      <c r="T126" s="1"/>
      <c r="U126" s="1"/>
      <c r="W126" s="4"/>
      <c r="X126" s="5"/>
      <c r="AB126" s="4"/>
      <c r="AE126" s="6"/>
      <c r="AN126" s="7"/>
    </row>
    <row r="127" spans="1:40" ht="13.05" customHeight="1" x14ac:dyDescent="0.45">
      <c r="A127" s="1"/>
      <c r="B127" s="1"/>
      <c r="C127" s="1"/>
      <c r="D127" s="1"/>
      <c r="E127" s="1"/>
      <c r="F127" s="1"/>
      <c r="G127" s="1"/>
      <c r="H127" s="1"/>
      <c r="I127" s="1"/>
      <c r="J127" s="1"/>
      <c r="K127" s="1"/>
      <c r="L127" s="1"/>
      <c r="M127" s="1"/>
      <c r="N127" s="1"/>
      <c r="O127" s="1"/>
      <c r="P127" s="1"/>
      <c r="Q127" s="1"/>
      <c r="R127" s="1"/>
      <c r="S127" s="115"/>
      <c r="T127" s="1"/>
      <c r="U127" s="1"/>
      <c r="W127" s="4"/>
      <c r="X127" s="5"/>
      <c r="AB127" s="4"/>
      <c r="AE127" s="6"/>
      <c r="AN127" s="7"/>
    </row>
    <row r="128" spans="1:40" ht="13.05" customHeight="1" x14ac:dyDescent="0.45">
      <c r="A128" s="1"/>
      <c r="B128" s="1"/>
      <c r="C128" s="1"/>
      <c r="D128" s="1"/>
      <c r="E128" s="1"/>
      <c r="F128" s="1"/>
      <c r="G128" s="1"/>
      <c r="H128" s="1"/>
      <c r="I128" s="1"/>
      <c r="J128" s="1"/>
      <c r="K128" s="1"/>
      <c r="L128" s="1"/>
      <c r="M128" s="1"/>
      <c r="N128" s="1"/>
      <c r="O128" s="1"/>
      <c r="P128" s="1"/>
      <c r="Q128" s="1"/>
      <c r="R128" s="1"/>
      <c r="S128" s="115"/>
      <c r="T128" s="1"/>
      <c r="U128" s="1"/>
      <c r="W128" s="4"/>
      <c r="X128" s="5"/>
      <c r="AB128" s="4"/>
      <c r="AE128" s="6"/>
      <c r="AN128" s="7"/>
    </row>
    <row r="129" spans="1:40" ht="13.05" customHeight="1" x14ac:dyDescent="0.45">
      <c r="A129" s="1"/>
      <c r="B129" s="1"/>
      <c r="C129" s="1"/>
      <c r="D129" s="1"/>
      <c r="E129" s="1"/>
      <c r="F129" s="1"/>
      <c r="G129" s="1"/>
      <c r="H129" s="1"/>
      <c r="I129" s="1"/>
      <c r="J129" s="1"/>
      <c r="K129" s="1"/>
      <c r="L129" s="1"/>
      <c r="M129" s="1"/>
      <c r="N129" s="1"/>
      <c r="O129" s="1"/>
      <c r="P129" s="1"/>
      <c r="Q129" s="1"/>
      <c r="R129" s="1"/>
      <c r="S129" s="115"/>
      <c r="T129" s="1"/>
      <c r="U129" s="1"/>
      <c r="W129" s="4"/>
      <c r="X129" s="5"/>
      <c r="AB129" s="4"/>
      <c r="AE129" s="6"/>
      <c r="AN129" s="7"/>
    </row>
    <row r="130" spans="1:40" ht="13.05" customHeight="1" x14ac:dyDescent="0.45">
      <c r="A130" s="1"/>
      <c r="B130" s="1"/>
      <c r="C130" s="1"/>
      <c r="D130" s="1"/>
      <c r="E130" s="1"/>
      <c r="F130" s="1"/>
      <c r="G130" s="1"/>
      <c r="H130" s="1"/>
      <c r="I130" s="1"/>
      <c r="J130" s="1"/>
      <c r="K130" s="1"/>
      <c r="L130" s="1"/>
      <c r="M130" s="1"/>
      <c r="N130" s="1"/>
      <c r="O130" s="1"/>
      <c r="P130" s="1"/>
      <c r="Q130" s="1"/>
      <c r="R130" s="1"/>
      <c r="S130" s="115"/>
      <c r="T130" s="1"/>
      <c r="U130" s="1"/>
      <c r="W130" s="4"/>
      <c r="X130" s="5"/>
      <c r="AB130" s="4"/>
      <c r="AE130" s="6"/>
      <c r="AN130" s="7"/>
    </row>
    <row r="131" spans="1:40" ht="13.05" customHeight="1" x14ac:dyDescent="0.45">
      <c r="A131" s="1"/>
      <c r="B131" s="1"/>
      <c r="C131" s="1"/>
      <c r="D131" s="1"/>
      <c r="E131" s="1"/>
      <c r="F131" s="1"/>
      <c r="G131" s="1"/>
      <c r="H131" s="1"/>
      <c r="I131" s="1"/>
      <c r="J131" s="1"/>
      <c r="K131" s="1"/>
      <c r="L131" s="1"/>
      <c r="M131" s="1"/>
      <c r="N131" s="1"/>
      <c r="O131" s="1"/>
      <c r="P131" s="1"/>
      <c r="Q131" s="1"/>
      <c r="R131" s="1"/>
      <c r="S131" s="115"/>
      <c r="T131" s="1"/>
      <c r="U131" s="1"/>
      <c r="W131" s="4"/>
      <c r="X131" s="5"/>
      <c r="AB131" s="4"/>
      <c r="AE131" s="6"/>
      <c r="AN131" s="7"/>
    </row>
    <row r="132" spans="1:40" ht="13.05" customHeight="1" x14ac:dyDescent="0.45">
      <c r="A132" s="1"/>
      <c r="B132" s="1"/>
      <c r="C132" s="1"/>
      <c r="D132" s="1"/>
      <c r="E132" s="1"/>
      <c r="F132" s="1"/>
      <c r="G132" s="1"/>
      <c r="H132" s="1"/>
      <c r="I132" s="1"/>
      <c r="J132" s="1"/>
      <c r="K132" s="1"/>
      <c r="L132" s="1"/>
      <c r="M132" s="1"/>
      <c r="N132" s="1"/>
      <c r="O132" s="1"/>
      <c r="P132" s="1"/>
      <c r="Q132" s="1"/>
      <c r="R132" s="1"/>
      <c r="S132" s="115"/>
      <c r="T132" s="1"/>
      <c r="U132" s="1"/>
      <c r="W132" s="4"/>
      <c r="X132" s="5"/>
      <c r="AB132" s="4"/>
      <c r="AE132" s="6"/>
      <c r="AN132" s="7"/>
    </row>
    <row r="133" spans="1:40" ht="13.05" customHeight="1" x14ac:dyDescent="0.45">
      <c r="A133" s="1"/>
      <c r="B133" s="1"/>
      <c r="C133" s="1"/>
      <c r="D133" s="1"/>
      <c r="E133" s="1"/>
      <c r="F133" s="1"/>
      <c r="G133" s="1"/>
      <c r="H133" s="1"/>
      <c r="I133" s="1"/>
      <c r="J133" s="1"/>
      <c r="K133" s="1"/>
      <c r="L133" s="1"/>
      <c r="M133" s="1"/>
      <c r="N133" s="1"/>
      <c r="O133" s="1"/>
      <c r="P133" s="1"/>
      <c r="Q133" s="1"/>
      <c r="R133" s="1"/>
      <c r="S133" s="115"/>
      <c r="T133" s="1"/>
      <c r="U133" s="1"/>
      <c r="W133" s="4"/>
      <c r="X133" s="5"/>
      <c r="AB133" s="4"/>
      <c r="AE133" s="6"/>
      <c r="AN133" s="7"/>
    </row>
    <row r="134" spans="1:40" ht="13.05" customHeight="1" x14ac:dyDescent="0.45">
      <c r="A134" s="1"/>
      <c r="B134" s="1"/>
      <c r="C134" s="1"/>
      <c r="D134" s="1"/>
      <c r="E134" s="1"/>
      <c r="F134" s="1"/>
      <c r="G134" s="1"/>
      <c r="H134" s="1"/>
      <c r="I134" s="1"/>
      <c r="J134" s="1"/>
      <c r="K134" s="1"/>
      <c r="L134" s="1"/>
      <c r="M134" s="1"/>
      <c r="N134" s="1"/>
      <c r="O134" s="1"/>
      <c r="P134" s="1"/>
      <c r="Q134" s="1"/>
      <c r="R134" s="1"/>
      <c r="S134" s="115"/>
      <c r="T134" s="1"/>
      <c r="U134" s="1"/>
      <c r="W134" s="4"/>
      <c r="X134" s="5"/>
      <c r="AB134" s="4"/>
      <c r="AE134" s="6"/>
      <c r="AN134" s="7"/>
    </row>
    <row r="135" spans="1:40" ht="13.05" customHeight="1" x14ac:dyDescent="0.45">
      <c r="A135" s="1"/>
      <c r="B135" s="1"/>
      <c r="C135" s="1"/>
      <c r="D135" s="1"/>
      <c r="E135" s="1"/>
      <c r="F135" s="1"/>
      <c r="G135" s="1"/>
      <c r="H135" s="1"/>
      <c r="I135" s="1"/>
      <c r="J135" s="1"/>
      <c r="K135" s="1"/>
      <c r="L135" s="1"/>
      <c r="M135" s="1"/>
      <c r="N135" s="1"/>
      <c r="O135" s="1"/>
      <c r="P135" s="1"/>
      <c r="Q135" s="1"/>
      <c r="R135" s="1"/>
      <c r="S135" s="115"/>
      <c r="T135" s="1"/>
      <c r="U135" s="1"/>
      <c r="W135" s="4"/>
      <c r="X135" s="5"/>
      <c r="AB135" s="4"/>
      <c r="AE135" s="6"/>
      <c r="AN135" s="7"/>
    </row>
    <row r="136" spans="1:40" ht="13.05" customHeight="1" x14ac:dyDescent="0.45">
      <c r="A136" s="1"/>
      <c r="B136" s="1"/>
      <c r="C136" s="1"/>
      <c r="D136" s="1"/>
      <c r="E136" s="1"/>
      <c r="F136" s="1"/>
      <c r="G136" s="1"/>
      <c r="H136" s="1"/>
      <c r="I136" s="1"/>
      <c r="J136" s="1"/>
      <c r="K136" s="1"/>
      <c r="L136" s="1"/>
      <c r="M136" s="1"/>
      <c r="N136" s="1"/>
      <c r="O136" s="1"/>
      <c r="P136" s="1"/>
      <c r="Q136" s="1"/>
      <c r="R136" s="1"/>
      <c r="S136" s="115"/>
      <c r="T136" s="1"/>
      <c r="U136" s="1"/>
      <c r="W136" s="4"/>
      <c r="X136" s="5"/>
      <c r="AB136" s="4"/>
      <c r="AE136" s="6"/>
      <c r="AN136" s="7"/>
    </row>
    <row r="137" spans="1:40" ht="13.05" customHeight="1" x14ac:dyDescent="0.45">
      <c r="A137" s="1"/>
      <c r="B137" s="1"/>
      <c r="C137" s="1"/>
      <c r="D137" s="1"/>
      <c r="E137" s="1"/>
      <c r="F137" s="1"/>
      <c r="G137" s="1"/>
      <c r="H137" s="1"/>
      <c r="I137" s="1"/>
      <c r="J137" s="1"/>
      <c r="K137" s="1"/>
      <c r="L137" s="1"/>
      <c r="M137" s="1"/>
      <c r="N137" s="1"/>
      <c r="O137" s="1"/>
      <c r="P137" s="1"/>
      <c r="Q137" s="1"/>
      <c r="R137" s="1"/>
      <c r="S137" s="115"/>
      <c r="T137" s="1"/>
      <c r="U137" s="1"/>
      <c r="W137" s="4"/>
      <c r="X137" s="5"/>
      <c r="AB137" s="4"/>
      <c r="AE137" s="6"/>
      <c r="AN137" s="7"/>
    </row>
    <row r="138" spans="1:40" ht="13.05" customHeight="1" x14ac:dyDescent="0.45">
      <c r="A138" s="1"/>
      <c r="B138" s="1"/>
      <c r="C138" s="1"/>
      <c r="D138" s="1"/>
      <c r="E138" s="1"/>
      <c r="F138" s="1"/>
      <c r="G138" s="1"/>
      <c r="H138" s="1"/>
      <c r="I138" s="1"/>
      <c r="J138" s="1"/>
      <c r="K138" s="1"/>
      <c r="L138" s="1"/>
      <c r="M138" s="1"/>
      <c r="N138" s="1"/>
      <c r="O138" s="1"/>
      <c r="P138" s="1"/>
      <c r="Q138" s="1"/>
      <c r="R138" s="1"/>
      <c r="S138" s="115"/>
      <c r="T138" s="1"/>
      <c r="U138" s="1"/>
      <c r="W138" s="4"/>
      <c r="X138" s="5"/>
      <c r="AB138" s="4"/>
      <c r="AE138" s="6"/>
      <c r="AN138" s="7"/>
    </row>
    <row r="139" spans="1:40" ht="13.05" customHeight="1" x14ac:dyDescent="0.45">
      <c r="A139" s="1"/>
      <c r="B139" s="1"/>
      <c r="C139" s="1"/>
      <c r="D139" s="1"/>
      <c r="E139" s="1"/>
      <c r="F139" s="1"/>
      <c r="G139" s="1"/>
      <c r="H139" s="1"/>
      <c r="I139" s="1"/>
      <c r="J139" s="1"/>
      <c r="K139" s="1"/>
      <c r="L139" s="1"/>
      <c r="M139" s="1"/>
      <c r="N139" s="1"/>
      <c r="O139" s="1"/>
      <c r="P139" s="1"/>
      <c r="Q139" s="1"/>
      <c r="R139" s="1"/>
      <c r="S139" s="115"/>
      <c r="T139" s="1"/>
      <c r="U139" s="1"/>
      <c r="W139" s="4"/>
      <c r="X139" s="5"/>
      <c r="AB139" s="4"/>
      <c r="AE139" s="6"/>
      <c r="AN139" s="7"/>
    </row>
    <row r="140" spans="1:40" ht="13.05" customHeight="1" x14ac:dyDescent="0.45">
      <c r="A140" s="1"/>
      <c r="B140" s="1"/>
      <c r="C140" s="1"/>
      <c r="D140" s="1"/>
      <c r="E140" s="1"/>
      <c r="F140" s="1"/>
      <c r="G140" s="1"/>
      <c r="H140" s="1"/>
      <c r="I140" s="1"/>
      <c r="J140" s="1"/>
      <c r="K140" s="1"/>
      <c r="L140" s="1"/>
      <c r="M140" s="1"/>
      <c r="N140" s="1"/>
      <c r="O140" s="1"/>
      <c r="P140" s="1"/>
      <c r="Q140" s="1"/>
      <c r="R140" s="1"/>
      <c r="S140" s="115"/>
      <c r="T140" s="1"/>
      <c r="U140" s="1"/>
      <c r="W140" s="4"/>
      <c r="X140" s="5"/>
      <c r="AB140" s="4"/>
      <c r="AE140" s="6"/>
      <c r="AN140" s="7"/>
    </row>
    <row r="141" spans="1:40" ht="13.05" customHeight="1" x14ac:dyDescent="0.45">
      <c r="A141" s="1"/>
      <c r="B141" s="1"/>
      <c r="C141" s="1"/>
      <c r="D141" s="1"/>
      <c r="E141" s="1"/>
      <c r="F141" s="1"/>
      <c r="G141" s="1"/>
      <c r="H141" s="1"/>
      <c r="I141" s="1"/>
      <c r="J141" s="1"/>
      <c r="K141" s="1"/>
      <c r="L141" s="1"/>
      <c r="M141" s="1"/>
      <c r="N141" s="1"/>
      <c r="O141" s="1"/>
      <c r="P141" s="1"/>
      <c r="Q141" s="1"/>
      <c r="R141" s="1"/>
      <c r="S141" s="115"/>
      <c r="T141" s="1"/>
      <c r="U141" s="1"/>
      <c r="W141" s="4"/>
      <c r="X141" s="5"/>
      <c r="AB141" s="4"/>
      <c r="AE141" s="6"/>
      <c r="AN141" s="7"/>
    </row>
    <row r="142" spans="1:40" ht="13.05" customHeight="1" x14ac:dyDescent="0.45">
      <c r="A142" s="1"/>
      <c r="B142" s="1"/>
      <c r="C142" s="1"/>
      <c r="D142" s="1"/>
      <c r="E142" s="1"/>
      <c r="F142" s="1"/>
      <c r="G142" s="1"/>
      <c r="H142" s="1"/>
      <c r="I142" s="1"/>
      <c r="J142" s="1"/>
      <c r="K142" s="1"/>
      <c r="L142" s="1"/>
      <c r="M142" s="1"/>
      <c r="N142" s="1"/>
      <c r="O142" s="1"/>
      <c r="P142" s="1"/>
      <c r="Q142" s="1"/>
      <c r="R142" s="1"/>
      <c r="S142" s="115"/>
      <c r="T142" s="1"/>
      <c r="U142" s="1"/>
      <c r="W142" s="4"/>
      <c r="X142" s="5"/>
      <c r="AB142" s="4"/>
      <c r="AE142" s="6"/>
      <c r="AN142" s="7"/>
    </row>
    <row r="143" spans="1:40" ht="13.05" customHeight="1" x14ac:dyDescent="0.45">
      <c r="A143" s="1"/>
      <c r="B143" s="1"/>
      <c r="C143" s="1"/>
      <c r="D143" s="1"/>
      <c r="E143" s="1"/>
      <c r="F143" s="1"/>
      <c r="G143" s="1"/>
      <c r="H143" s="1"/>
      <c r="I143" s="1"/>
      <c r="J143" s="1"/>
      <c r="K143" s="1"/>
      <c r="L143" s="1"/>
      <c r="M143" s="1"/>
      <c r="N143" s="1"/>
      <c r="O143" s="1"/>
      <c r="P143" s="1"/>
      <c r="Q143" s="1"/>
      <c r="R143" s="1"/>
      <c r="S143" s="115"/>
      <c r="T143" s="1"/>
      <c r="U143" s="1"/>
    </row>
    <row r="144" spans="1:40" ht="13.05" customHeight="1" x14ac:dyDescent="0.45">
      <c r="A144" s="1"/>
      <c r="B144" s="1"/>
      <c r="C144" s="1"/>
      <c r="D144" s="1"/>
      <c r="E144" s="1"/>
      <c r="F144" s="1"/>
      <c r="G144" s="1"/>
      <c r="H144" s="1"/>
      <c r="I144" s="1"/>
      <c r="J144" s="1"/>
      <c r="K144" s="1"/>
      <c r="L144" s="1"/>
      <c r="M144" s="1"/>
      <c r="N144" s="1"/>
      <c r="O144" s="1"/>
      <c r="P144" s="1"/>
      <c r="Q144" s="1"/>
      <c r="R144" s="1"/>
      <c r="S144" s="115"/>
      <c r="T144" s="1"/>
      <c r="U144" s="1"/>
    </row>
    <row r="145" spans="1:21" ht="13.05" customHeight="1" x14ac:dyDescent="0.45">
      <c r="A145" s="1"/>
      <c r="B145" s="1"/>
      <c r="C145" s="1"/>
      <c r="D145" s="1"/>
      <c r="E145" s="1"/>
      <c r="F145" s="1"/>
      <c r="G145" s="1"/>
      <c r="H145" s="1"/>
      <c r="I145" s="1"/>
      <c r="J145" s="1"/>
      <c r="K145" s="1"/>
      <c r="L145" s="1"/>
      <c r="M145" s="1"/>
      <c r="N145" s="1"/>
      <c r="O145" s="1"/>
      <c r="P145" s="1"/>
      <c r="Q145" s="1"/>
      <c r="R145" s="1"/>
      <c r="S145" s="115"/>
      <c r="T145" s="1"/>
      <c r="U145" s="1"/>
    </row>
    <row r="146" spans="1:21" ht="13.05" customHeight="1" x14ac:dyDescent="0.45">
      <c r="A146" s="1"/>
      <c r="B146" s="1"/>
      <c r="C146" s="1"/>
      <c r="D146" s="1"/>
      <c r="E146" s="1"/>
      <c r="F146" s="1"/>
      <c r="G146" s="1"/>
      <c r="H146" s="1"/>
      <c r="I146" s="1"/>
      <c r="J146" s="1"/>
      <c r="K146" s="1"/>
      <c r="L146" s="1"/>
      <c r="M146" s="1"/>
      <c r="N146" s="1"/>
      <c r="O146" s="1"/>
      <c r="P146" s="1"/>
      <c r="Q146" s="1"/>
      <c r="R146" s="115"/>
      <c r="S146" s="1"/>
      <c r="T146" s="1"/>
      <c r="U146" s="1"/>
    </row>
    <row r="147" spans="1:21" ht="13.05" customHeight="1" x14ac:dyDescent="0.45">
      <c r="A147" s="1"/>
      <c r="B147" s="1"/>
      <c r="C147" s="1"/>
      <c r="D147" s="1"/>
      <c r="E147" s="1"/>
      <c r="F147" s="1"/>
      <c r="G147" s="1"/>
      <c r="H147" s="1"/>
      <c r="I147" s="1"/>
      <c r="J147" s="1"/>
      <c r="K147" s="1"/>
      <c r="L147" s="1"/>
      <c r="M147" s="1"/>
      <c r="N147" s="1"/>
      <c r="O147" s="1"/>
      <c r="P147" s="1"/>
      <c r="Q147" s="1"/>
      <c r="R147" s="115"/>
      <c r="S147" s="1"/>
      <c r="T147" s="1"/>
      <c r="U147" s="1"/>
    </row>
    <row r="148" spans="1:21" ht="13.05" customHeight="1" x14ac:dyDescent="0.45">
      <c r="A148" s="1"/>
      <c r="B148" s="1"/>
      <c r="C148" s="1"/>
      <c r="D148" s="1"/>
      <c r="E148" s="1"/>
      <c r="F148" s="1"/>
      <c r="G148" s="1"/>
      <c r="H148" s="1"/>
      <c r="I148" s="1"/>
      <c r="J148" s="1"/>
      <c r="K148" s="1"/>
      <c r="L148" s="1"/>
      <c r="M148" s="1"/>
      <c r="N148" s="1"/>
      <c r="O148" s="1"/>
      <c r="P148" s="1"/>
      <c r="Q148" s="1"/>
      <c r="R148" s="1"/>
      <c r="S148" s="1"/>
      <c r="T148" s="1"/>
      <c r="U148" s="1"/>
    </row>
    <row r="149" spans="1:21" ht="13.05" customHeight="1" x14ac:dyDescent="0.45">
      <c r="A149" s="1"/>
      <c r="B149" s="1"/>
      <c r="C149" s="1"/>
      <c r="D149" s="1"/>
      <c r="E149" s="1"/>
      <c r="F149" s="1"/>
      <c r="G149" s="1"/>
      <c r="H149" s="1"/>
      <c r="I149" s="1"/>
      <c r="J149" s="1"/>
      <c r="K149" s="1"/>
      <c r="L149" s="1"/>
      <c r="M149" s="1"/>
      <c r="N149" s="1"/>
      <c r="O149" s="1"/>
      <c r="P149" s="1"/>
      <c r="Q149" s="1"/>
      <c r="R149" s="62"/>
      <c r="S149" s="1"/>
      <c r="T149" s="1"/>
      <c r="U149" s="1"/>
    </row>
    <row r="150" spans="1:21" ht="13.05" customHeight="1" x14ac:dyDescent="0.45">
      <c r="A150" s="1"/>
      <c r="B150" s="1"/>
      <c r="C150" s="1"/>
      <c r="D150" s="1"/>
      <c r="E150" s="1"/>
      <c r="F150" s="1"/>
      <c r="G150" s="1"/>
      <c r="H150" s="1"/>
      <c r="I150" s="1"/>
      <c r="J150" s="1"/>
      <c r="K150" s="1"/>
      <c r="L150" s="1"/>
      <c r="M150" s="1"/>
      <c r="N150" s="1"/>
      <c r="O150" s="1"/>
      <c r="P150" s="1"/>
      <c r="Q150" s="1"/>
      <c r="R150" s="1"/>
      <c r="S150" s="1"/>
      <c r="T150" s="1"/>
      <c r="U150" s="1"/>
    </row>
    <row r="151" spans="1:21" ht="13.05" customHeight="1" x14ac:dyDescent="0.45">
      <c r="A151" s="1"/>
      <c r="B151" s="1"/>
      <c r="C151" s="1"/>
      <c r="D151" s="1"/>
      <c r="E151" s="1"/>
      <c r="F151" s="1"/>
      <c r="G151" s="1"/>
      <c r="H151" s="1"/>
      <c r="I151" s="1"/>
      <c r="J151" s="1"/>
      <c r="K151" s="1"/>
      <c r="L151" s="1"/>
      <c r="M151" s="1"/>
      <c r="N151" s="1"/>
      <c r="O151" s="1"/>
      <c r="P151" s="1"/>
      <c r="Q151" s="1"/>
      <c r="R151" s="122"/>
      <c r="S151" s="1"/>
      <c r="T151" s="1"/>
      <c r="U151" s="1"/>
    </row>
    <row r="152" spans="1:21" ht="13.05" customHeight="1" x14ac:dyDescent="0.45">
      <c r="A152" s="1"/>
      <c r="B152" s="1"/>
      <c r="C152" s="1"/>
      <c r="D152" s="1"/>
      <c r="E152" s="1"/>
      <c r="F152" s="1"/>
      <c r="G152" s="1"/>
      <c r="H152" s="1"/>
      <c r="I152" s="1"/>
      <c r="J152" s="1"/>
      <c r="K152" s="1"/>
      <c r="L152" s="1"/>
      <c r="M152" s="1"/>
      <c r="N152" s="1"/>
      <c r="O152" s="1"/>
      <c r="P152" s="1"/>
      <c r="Q152" s="1"/>
      <c r="R152" s="122"/>
      <c r="S152" s="1"/>
      <c r="T152" s="1"/>
      <c r="U152" s="1"/>
    </row>
    <row r="153" spans="1:21" ht="13.05" customHeight="1" x14ac:dyDescent="0.45">
      <c r="A153" s="1"/>
      <c r="B153" s="1"/>
      <c r="C153" s="1"/>
      <c r="D153" s="1"/>
      <c r="E153" s="1"/>
      <c r="F153" s="1"/>
      <c r="G153" s="1"/>
      <c r="H153" s="1"/>
      <c r="I153" s="1"/>
      <c r="J153" s="1"/>
      <c r="K153" s="1"/>
      <c r="L153" s="1"/>
      <c r="M153" s="1"/>
      <c r="N153" s="1"/>
      <c r="O153" s="1"/>
      <c r="P153" s="1"/>
      <c r="Q153" s="1"/>
      <c r="R153" s="122"/>
      <c r="S153" s="1"/>
      <c r="T153" s="1"/>
      <c r="U153" s="1"/>
    </row>
    <row r="154" spans="1:21" ht="13.05" customHeight="1" x14ac:dyDescent="0.45">
      <c r="A154" s="1"/>
      <c r="B154" s="1"/>
      <c r="C154" s="1"/>
      <c r="D154" s="1"/>
      <c r="E154" s="1"/>
      <c r="F154" s="1"/>
      <c r="G154" s="1"/>
      <c r="H154" s="1"/>
      <c r="I154" s="1"/>
      <c r="J154" s="1"/>
      <c r="K154" s="1"/>
      <c r="L154" s="1"/>
      <c r="M154" s="1"/>
      <c r="N154" s="1"/>
      <c r="O154" s="1"/>
      <c r="P154" s="1"/>
      <c r="Q154" s="1"/>
      <c r="R154" s="122"/>
      <c r="S154" s="1"/>
      <c r="T154" s="1"/>
      <c r="U154" s="1"/>
    </row>
    <row r="155" spans="1:21" ht="13.05" customHeight="1" x14ac:dyDescent="0.45">
      <c r="A155" s="1"/>
      <c r="B155" s="1"/>
      <c r="C155" s="1"/>
      <c r="D155" s="1"/>
      <c r="E155" s="1"/>
      <c r="F155" s="1"/>
      <c r="G155" s="1"/>
      <c r="H155" s="1"/>
      <c r="I155" s="1"/>
      <c r="J155" s="1"/>
      <c r="K155" s="1"/>
      <c r="L155" s="1"/>
      <c r="M155" s="1"/>
      <c r="N155" s="1"/>
      <c r="O155" s="1"/>
      <c r="P155" s="1"/>
      <c r="Q155" s="1"/>
      <c r="R155" s="1"/>
      <c r="S155" s="1"/>
      <c r="T155" s="1"/>
      <c r="U155" s="115"/>
    </row>
    <row r="156" spans="1:21" ht="13.05" customHeight="1" x14ac:dyDescent="0.45">
      <c r="A156" s="1"/>
      <c r="B156" s="1"/>
      <c r="C156" s="1"/>
      <c r="D156" s="1"/>
      <c r="E156" s="1"/>
      <c r="F156" s="1"/>
      <c r="G156" s="1"/>
      <c r="H156" s="1"/>
      <c r="I156" s="1"/>
      <c r="J156" s="1"/>
      <c r="K156" s="1"/>
      <c r="L156" s="1"/>
      <c r="M156" s="1"/>
      <c r="N156" s="1"/>
      <c r="O156" s="1"/>
      <c r="P156" s="1"/>
      <c r="Q156" s="1"/>
      <c r="R156" s="1"/>
      <c r="S156" s="1"/>
      <c r="T156" s="1"/>
      <c r="U156" s="115"/>
    </row>
    <row r="157" spans="1:21" ht="13.05" customHeight="1" x14ac:dyDescent="0.45">
      <c r="A157" s="1"/>
      <c r="B157" s="1"/>
      <c r="C157" s="1"/>
      <c r="D157" s="1"/>
      <c r="E157" s="1"/>
      <c r="F157" s="1"/>
      <c r="G157" s="1"/>
      <c r="H157" s="1"/>
      <c r="I157" s="1"/>
      <c r="J157" s="1"/>
      <c r="K157" s="1"/>
      <c r="L157" s="1"/>
      <c r="M157" s="1"/>
      <c r="N157" s="1"/>
      <c r="O157" s="1"/>
      <c r="P157" s="1"/>
      <c r="Q157" s="1"/>
      <c r="R157" s="1"/>
      <c r="S157" s="1"/>
      <c r="T157" s="1"/>
      <c r="U157" s="115"/>
    </row>
    <row r="158" spans="1:21" ht="13.05" customHeight="1" x14ac:dyDescent="0.45">
      <c r="A158" s="1"/>
      <c r="B158" s="1"/>
      <c r="C158" s="1"/>
      <c r="D158" s="1"/>
      <c r="E158" s="1"/>
      <c r="F158" s="1"/>
      <c r="G158" s="1"/>
      <c r="H158" s="1"/>
      <c r="I158" s="1"/>
      <c r="J158" s="1"/>
      <c r="K158" s="1"/>
      <c r="L158" s="1"/>
      <c r="M158" s="1"/>
      <c r="N158" s="1"/>
      <c r="O158" s="1"/>
      <c r="P158" s="1"/>
      <c r="Q158" s="1"/>
      <c r="R158" s="1"/>
      <c r="S158" s="1"/>
      <c r="T158" s="1"/>
      <c r="U158" s="115"/>
    </row>
    <row r="159" spans="1:21" ht="13.05" customHeight="1" x14ac:dyDescent="0.45">
      <c r="A159" s="1"/>
      <c r="B159" s="1"/>
      <c r="C159" s="1"/>
      <c r="D159" s="1"/>
      <c r="E159" s="1"/>
      <c r="F159" s="1"/>
      <c r="G159" s="1"/>
      <c r="H159" s="1"/>
      <c r="I159" s="1"/>
      <c r="J159" s="1"/>
      <c r="K159" s="1"/>
      <c r="L159" s="1"/>
      <c r="M159" s="1"/>
      <c r="N159" s="1"/>
      <c r="O159" s="1"/>
      <c r="P159" s="1"/>
      <c r="Q159" s="1"/>
      <c r="R159" s="1"/>
      <c r="S159" s="1"/>
      <c r="T159" s="1"/>
      <c r="U159" s="115"/>
    </row>
    <row r="160" spans="1:21" ht="13.05" customHeight="1" x14ac:dyDescent="0.45">
      <c r="A160" s="1"/>
      <c r="B160" s="1"/>
      <c r="C160" s="1"/>
      <c r="D160" s="1"/>
      <c r="E160" s="1"/>
      <c r="F160" s="1"/>
      <c r="G160" s="1"/>
      <c r="H160" s="1"/>
      <c r="I160" s="1"/>
      <c r="J160" s="1"/>
      <c r="K160" s="1"/>
      <c r="L160" s="1"/>
      <c r="M160" s="1"/>
      <c r="N160" s="1"/>
      <c r="O160" s="1"/>
      <c r="P160" s="1"/>
      <c r="Q160" s="1"/>
      <c r="R160" s="1"/>
      <c r="S160" s="1"/>
      <c r="T160" s="1"/>
      <c r="U160" s="115"/>
    </row>
    <row r="161" spans="1:21" ht="13.05" customHeight="1" x14ac:dyDescent="0.45">
      <c r="A161" s="1"/>
      <c r="B161" s="1"/>
      <c r="C161" s="1"/>
      <c r="D161" s="1"/>
      <c r="E161" s="1"/>
      <c r="F161" s="1"/>
      <c r="G161" s="1"/>
      <c r="H161" s="1"/>
      <c r="I161" s="1"/>
      <c r="J161" s="1"/>
      <c r="K161" s="1"/>
      <c r="L161" s="1"/>
      <c r="M161" s="1"/>
      <c r="N161" s="1"/>
      <c r="O161" s="1"/>
      <c r="P161" s="1"/>
      <c r="Q161" s="1"/>
      <c r="R161" s="1"/>
      <c r="S161" s="1"/>
      <c r="T161" s="1"/>
      <c r="U161" s="115"/>
    </row>
    <row r="162" spans="1:21" ht="13.05" customHeight="1" x14ac:dyDescent="0.45">
      <c r="A162" s="1"/>
      <c r="B162" s="1"/>
      <c r="C162" s="1"/>
      <c r="D162" s="1"/>
      <c r="E162" s="1"/>
      <c r="F162" s="1"/>
      <c r="G162" s="1"/>
      <c r="H162" s="1"/>
      <c r="I162" s="1"/>
      <c r="J162" s="1"/>
      <c r="K162" s="1"/>
      <c r="L162" s="1"/>
      <c r="M162" s="1"/>
      <c r="N162" s="1"/>
      <c r="O162" s="1"/>
      <c r="P162" s="1"/>
      <c r="Q162" s="1"/>
      <c r="R162" s="1"/>
      <c r="S162" s="1"/>
      <c r="T162" s="1"/>
      <c r="U162" s="115"/>
    </row>
    <row r="163" spans="1:21" ht="13.05" customHeight="1" x14ac:dyDescent="0.45">
      <c r="A163" s="1"/>
      <c r="B163" s="1"/>
      <c r="C163" s="1"/>
      <c r="D163" s="1"/>
      <c r="E163" s="1"/>
      <c r="F163" s="1"/>
      <c r="G163" s="1"/>
      <c r="H163" s="1"/>
      <c r="I163" s="1"/>
      <c r="J163" s="1"/>
      <c r="K163" s="1"/>
      <c r="L163" s="1"/>
      <c r="M163" s="1"/>
      <c r="N163" s="1"/>
      <c r="O163" s="1"/>
      <c r="P163" s="1"/>
      <c r="Q163" s="1"/>
      <c r="R163" s="1"/>
      <c r="S163" s="1"/>
      <c r="T163" s="1"/>
      <c r="U163" s="115"/>
    </row>
    <row r="164" spans="1:21" ht="13.05" customHeight="1" x14ac:dyDescent="0.45">
      <c r="A164" s="1"/>
      <c r="B164" s="1"/>
      <c r="C164" s="1"/>
      <c r="D164" s="1"/>
      <c r="E164" s="1"/>
      <c r="F164" s="1"/>
      <c r="G164" s="1"/>
      <c r="H164" s="1"/>
      <c r="I164" s="1"/>
      <c r="J164" s="1"/>
      <c r="K164" s="1"/>
      <c r="L164" s="1"/>
      <c r="M164" s="1"/>
      <c r="N164" s="1"/>
      <c r="O164" s="1"/>
      <c r="P164" s="1"/>
      <c r="Q164" s="1"/>
      <c r="R164" s="1"/>
      <c r="S164" s="1"/>
      <c r="T164" s="1"/>
      <c r="U164" s="115"/>
    </row>
    <row r="165" spans="1:21" ht="13.05" customHeight="1" x14ac:dyDescent="0.45">
      <c r="A165" s="1"/>
      <c r="B165" s="1"/>
      <c r="C165" s="1"/>
      <c r="D165" s="1"/>
      <c r="E165" s="1"/>
      <c r="F165" s="1"/>
      <c r="G165" s="1"/>
      <c r="H165" s="1"/>
      <c r="I165" s="1"/>
      <c r="J165" s="1"/>
      <c r="K165" s="1"/>
      <c r="L165" s="1"/>
      <c r="M165" s="1"/>
      <c r="N165" s="1"/>
      <c r="O165" s="1"/>
      <c r="P165" s="1"/>
      <c r="Q165" s="1"/>
      <c r="R165" s="1"/>
      <c r="S165" s="1"/>
      <c r="T165" s="1"/>
      <c r="U165" s="115"/>
    </row>
    <row r="166" spans="1:21" ht="13.05" customHeight="1" x14ac:dyDescent="0.45">
      <c r="A166" s="1"/>
      <c r="B166" s="1"/>
      <c r="C166" s="1"/>
      <c r="D166" s="1"/>
      <c r="E166" s="1"/>
      <c r="F166" s="1"/>
      <c r="G166" s="1"/>
      <c r="H166" s="1"/>
      <c r="I166" s="1"/>
      <c r="J166" s="1"/>
      <c r="K166" s="1"/>
      <c r="L166" s="1"/>
      <c r="M166" s="1"/>
      <c r="N166" s="1"/>
      <c r="O166" s="1"/>
      <c r="P166" s="1"/>
      <c r="Q166" s="1"/>
      <c r="R166" s="1"/>
      <c r="S166" s="1"/>
      <c r="T166" s="1"/>
      <c r="U166" s="115"/>
    </row>
    <row r="167" spans="1:21" ht="13.05" customHeight="1" x14ac:dyDescent="0.45">
      <c r="A167" s="1"/>
      <c r="B167" s="1"/>
      <c r="C167" s="1"/>
      <c r="D167" s="1"/>
      <c r="E167" s="1"/>
      <c r="F167" s="1"/>
      <c r="G167" s="1"/>
      <c r="H167" s="1"/>
      <c r="I167" s="1"/>
      <c r="J167" s="1"/>
      <c r="K167" s="1"/>
      <c r="L167" s="1"/>
      <c r="M167" s="1"/>
      <c r="N167" s="1"/>
      <c r="O167" s="1"/>
      <c r="P167" s="1"/>
      <c r="Q167" s="1"/>
      <c r="R167" s="1"/>
      <c r="S167" s="1"/>
      <c r="T167" s="1"/>
      <c r="U167" s="115"/>
    </row>
    <row r="168" spans="1:21" ht="13.05" customHeight="1" x14ac:dyDescent="0.45">
      <c r="A168" s="1"/>
      <c r="B168" s="1"/>
      <c r="C168" s="1"/>
      <c r="D168" s="1"/>
      <c r="E168" s="1"/>
      <c r="F168" s="1"/>
      <c r="G168" s="1"/>
      <c r="H168" s="1"/>
      <c r="I168" s="1"/>
      <c r="J168" s="1"/>
      <c r="K168" s="1"/>
      <c r="L168" s="1"/>
      <c r="M168" s="1"/>
      <c r="N168" s="1"/>
      <c r="O168" s="1"/>
      <c r="P168" s="1"/>
      <c r="Q168" s="1"/>
      <c r="R168" s="1"/>
      <c r="S168" s="1"/>
      <c r="T168" s="1"/>
      <c r="U168" s="115"/>
    </row>
    <row r="169" spans="1:21" ht="13.05" customHeight="1" x14ac:dyDescent="0.45">
      <c r="A169" s="1"/>
      <c r="B169" s="1"/>
      <c r="C169" s="1"/>
      <c r="D169" s="1"/>
      <c r="E169" s="1"/>
      <c r="F169" s="1"/>
      <c r="G169" s="1"/>
      <c r="H169" s="1"/>
      <c r="I169" s="1"/>
      <c r="J169" s="1"/>
      <c r="K169" s="1"/>
      <c r="L169" s="1"/>
      <c r="M169" s="1"/>
      <c r="N169" s="1"/>
      <c r="O169" s="1"/>
      <c r="P169" s="1"/>
      <c r="Q169" s="1"/>
      <c r="R169" s="1"/>
      <c r="S169" s="1"/>
      <c r="T169" s="1"/>
      <c r="U169" s="115"/>
    </row>
    <row r="170" spans="1:21" ht="13.05" customHeight="1" x14ac:dyDescent="0.45">
      <c r="A170" s="1"/>
      <c r="B170" s="1"/>
      <c r="C170" s="1"/>
      <c r="D170" s="1"/>
      <c r="E170" s="1"/>
      <c r="F170" s="1"/>
      <c r="G170" s="1"/>
      <c r="H170" s="1"/>
      <c r="I170" s="1"/>
      <c r="J170" s="1"/>
      <c r="K170" s="1"/>
      <c r="L170" s="1"/>
      <c r="M170" s="1"/>
      <c r="N170" s="1"/>
      <c r="O170" s="1"/>
      <c r="P170" s="1"/>
      <c r="Q170" s="1"/>
      <c r="R170" s="1"/>
      <c r="S170" s="1"/>
      <c r="T170" s="1"/>
      <c r="U170" s="115"/>
    </row>
    <row r="171" spans="1:21" ht="13.05" customHeight="1" x14ac:dyDescent="0.45">
      <c r="A171" s="1"/>
      <c r="B171" s="1"/>
      <c r="C171" s="1"/>
      <c r="D171" s="1"/>
      <c r="E171" s="1"/>
      <c r="F171" s="1"/>
      <c r="G171" s="1"/>
      <c r="H171" s="1"/>
      <c r="I171" s="1"/>
      <c r="J171" s="1"/>
      <c r="K171" s="1"/>
      <c r="L171" s="1"/>
      <c r="M171" s="1"/>
      <c r="N171" s="1"/>
      <c r="O171" s="1"/>
      <c r="P171" s="1"/>
      <c r="Q171" s="1"/>
      <c r="R171" s="1"/>
      <c r="S171" s="1"/>
      <c r="T171" s="1"/>
      <c r="U171" s="115"/>
    </row>
    <row r="172" spans="1:21" ht="13.05" customHeight="1" x14ac:dyDescent="0.45">
      <c r="A172" s="1"/>
      <c r="B172" s="1"/>
      <c r="C172" s="1"/>
      <c r="D172" s="1"/>
      <c r="E172" s="1"/>
      <c r="F172" s="1"/>
      <c r="G172" s="1"/>
      <c r="H172" s="1"/>
      <c r="I172" s="1"/>
      <c r="J172" s="1"/>
      <c r="K172" s="1"/>
      <c r="L172" s="1"/>
      <c r="M172" s="1"/>
      <c r="N172" s="1"/>
      <c r="O172" s="1"/>
      <c r="P172" s="1"/>
      <c r="Q172" s="1"/>
      <c r="R172" s="1"/>
      <c r="S172" s="1"/>
      <c r="T172" s="1"/>
      <c r="U172" s="115"/>
    </row>
    <row r="173" spans="1:21" ht="13.05" customHeight="1" x14ac:dyDescent="0.45">
      <c r="A173" s="1"/>
      <c r="B173" s="1"/>
      <c r="C173" s="1"/>
      <c r="D173" s="1"/>
      <c r="E173" s="1"/>
      <c r="F173" s="1"/>
      <c r="G173" s="1"/>
      <c r="H173" s="1"/>
      <c r="I173" s="1"/>
      <c r="J173" s="1"/>
      <c r="K173" s="1"/>
      <c r="L173" s="1"/>
      <c r="M173" s="1"/>
      <c r="N173" s="1"/>
      <c r="O173" s="1"/>
      <c r="P173" s="1"/>
      <c r="Q173" s="1"/>
      <c r="R173" s="1"/>
      <c r="S173" s="1"/>
      <c r="T173" s="1"/>
      <c r="U173" s="115"/>
    </row>
    <row r="174" spans="1:21" ht="13.05" customHeight="1" x14ac:dyDescent="0.45">
      <c r="A174" s="1"/>
      <c r="B174" s="1"/>
      <c r="C174" s="1"/>
      <c r="D174" s="1"/>
      <c r="E174" s="1"/>
      <c r="F174" s="1"/>
      <c r="G174" s="1"/>
      <c r="H174" s="1"/>
      <c r="I174" s="1"/>
      <c r="J174" s="1"/>
      <c r="K174" s="1"/>
      <c r="L174" s="1"/>
      <c r="M174" s="1"/>
      <c r="N174" s="1"/>
      <c r="O174" s="1"/>
      <c r="P174" s="1"/>
      <c r="Q174" s="1"/>
      <c r="R174" s="1"/>
      <c r="S174" s="1"/>
      <c r="T174" s="1"/>
      <c r="U174" s="115"/>
    </row>
    <row r="175" spans="1:21" ht="13.05" customHeight="1" x14ac:dyDescent="0.45">
      <c r="A175" s="1"/>
      <c r="B175" s="1"/>
      <c r="C175" s="1"/>
      <c r="D175" s="1"/>
      <c r="E175" s="1"/>
      <c r="F175" s="1"/>
      <c r="G175" s="1"/>
      <c r="H175" s="1"/>
      <c r="I175" s="1"/>
      <c r="J175" s="1"/>
      <c r="K175" s="1"/>
      <c r="L175" s="1"/>
      <c r="M175" s="1"/>
      <c r="N175" s="1"/>
      <c r="O175" s="1"/>
      <c r="P175" s="1"/>
      <c r="Q175" s="1"/>
      <c r="R175" s="1"/>
      <c r="S175" s="1"/>
      <c r="T175" s="1"/>
      <c r="U175" s="115"/>
    </row>
    <row r="176" spans="1:21" ht="13.05" customHeight="1" x14ac:dyDescent="0.45">
      <c r="A176" s="1"/>
      <c r="B176" s="1"/>
      <c r="C176" s="1"/>
      <c r="D176" s="1"/>
      <c r="E176" s="1"/>
      <c r="F176" s="1"/>
      <c r="G176" s="1"/>
      <c r="H176" s="1"/>
      <c r="I176" s="1"/>
      <c r="J176" s="1"/>
      <c r="K176" s="1"/>
      <c r="L176" s="1"/>
      <c r="M176" s="1"/>
      <c r="N176" s="1"/>
      <c r="O176" s="1"/>
      <c r="P176" s="1"/>
      <c r="Q176" s="1"/>
      <c r="R176" s="1"/>
      <c r="S176" s="1"/>
      <c r="T176" s="1"/>
      <c r="U176" s="115"/>
    </row>
    <row r="177" spans="1:21" ht="13.05" customHeight="1" x14ac:dyDescent="0.45">
      <c r="A177" s="1"/>
      <c r="B177" s="1"/>
      <c r="C177" s="1"/>
      <c r="D177" s="1"/>
      <c r="E177" s="1"/>
      <c r="F177" s="1"/>
      <c r="G177" s="1"/>
      <c r="H177" s="1"/>
      <c r="I177" s="1"/>
      <c r="J177" s="1"/>
      <c r="K177" s="1"/>
      <c r="L177" s="1"/>
      <c r="M177" s="1"/>
      <c r="N177" s="1"/>
      <c r="O177" s="1"/>
      <c r="P177" s="1"/>
      <c r="Q177" s="1"/>
      <c r="R177" s="1"/>
      <c r="S177" s="1"/>
      <c r="T177" s="1"/>
      <c r="U177" s="115"/>
    </row>
    <row r="178" spans="1:21" ht="13.05" customHeight="1" x14ac:dyDescent="0.45">
      <c r="A178" s="1"/>
      <c r="B178" s="1"/>
      <c r="C178" s="1"/>
      <c r="D178" s="1"/>
      <c r="E178" s="1"/>
      <c r="F178" s="1"/>
      <c r="G178" s="1"/>
      <c r="H178" s="1"/>
      <c r="I178" s="1"/>
      <c r="J178" s="1"/>
      <c r="K178" s="1"/>
      <c r="L178" s="1"/>
      <c r="M178" s="1"/>
      <c r="N178" s="1"/>
      <c r="O178" s="1"/>
      <c r="P178" s="1"/>
      <c r="Q178" s="1"/>
      <c r="R178" s="1"/>
      <c r="S178" s="1"/>
      <c r="T178" s="1"/>
      <c r="U178" s="115"/>
    </row>
    <row r="179" spans="1:21" ht="13.05" customHeight="1" x14ac:dyDescent="0.45">
      <c r="A179" s="1"/>
      <c r="B179" s="1"/>
      <c r="C179" s="1"/>
      <c r="D179" s="1"/>
      <c r="E179" s="1"/>
      <c r="F179" s="1"/>
      <c r="G179" s="1"/>
      <c r="H179" s="1"/>
      <c r="I179" s="1"/>
      <c r="J179" s="1"/>
      <c r="K179" s="1"/>
      <c r="L179" s="1"/>
      <c r="M179" s="1"/>
      <c r="N179" s="1"/>
      <c r="O179" s="1"/>
      <c r="P179" s="1"/>
      <c r="Q179" s="1"/>
      <c r="R179" s="1"/>
      <c r="S179" s="1"/>
      <c r="T179" s="1"/>
      <c r="U179" s="115"/>
    </row>
    <row r="180" spans="1:21" ht="13.05" customHeight="1" x14ac:dyDescent="0.45">
      <c r="A180" s="1"/>
      <c r="B180" s="1"/>
      <c r="C180" s="1"/>
      <c r="D180" s="1"/>
      <c r="E180" s="1"/>
      <c r="F180" s="1"/>
      <c r="G180" s="1"/>
      <c r="H180" s="1"/>
      <c r="I180" s="1"/>
      <c r="J180" s="1"/>
      <c r="K180" s="1"/>
      <c r="L180" s="1"/>
      <c r="M180" s="1"/>
      <c r="N180" s="1"/>
      <c r="O180" s="1"/>
      <c r="P180" s="1"/>
      <c r="Q180" s="1"/>
      <c r="R180" s="1"/>
      <c r="S180" s="1"/>
      <c r="T180" s="1"/>
      <c r="U180" s="420" t="s">
        <v>177</v>
      </c>
    </row>
    <row r="181" spans="1:21" ht="13.05" customHeight="1" x14ac:dyDescent="0.45">
      <c r="A181" s="1"/>
      <c r="B181" s="1"/>
      <c r="C181" s="1"/>
      <c r="D181" s="1"/>
      <c r="E181" s="1"/>
      <c r="F181" s="1"/>
      <c r="G181" s="1"/>
      <c r="H181" s="1"/>
      <c r="I181" s="1"/>
      <c r="J181" s="1"/>
      <c r="K181" s="1"/>
      <c r="M181" s="1"/>
      <c r="N181" s="1"/>
      <c r="O181" s="1"/>
      <c r="P181" s="1"/>
      <c r="Q181" s="1"/>
      <c r="R181" s="1"/>
      <c r="S181" s="1"/>
      <c r="T181" s="1"/>
      <c r="U181" s="115"/>
    </row>
  </sheetData>
  <sheetProtection algorithmName="SHA-512" hashValue="UhOum8AN5C2bJe3VEisEVU7ZL7KCKbjy3sSFS91YUOXbDNrX+KqEGhFDhjHYgK2tfpdIps1SoOvC4TtLORT6QQ==" saltValue="HTLI8eqGgNln0XuryrfPvw==" spinCount="100000" sheet="1" objects="1" selectLockedCells="1"/>
  <mergeCells count="214">
    <mergeCell ref="B121:J123"/>
    <mergeCell ref="B65:D65"/>
    <mergeCell ref="Q44:Q45"/>
    <mergeCell ref="R44:R45"/>
    <mergeCell ref="Q74:R74"/>
    <mergeCell ref="M74:P74"/>
    <mergeCell ref="M65:P65"/>
    <mergeCell ref="Q65:R65"/>
    <mergeCell ref="M75:P75"/>
    <mergeCell ref="M76:P76"/>
    <mergeCell ref="O46:O47"/>
    <mergeCell ref="O44:O45"/>
    <mergeCell ref="C55:C57"/>
    <mergeCell ref="C43:C45"/>
    <mergeCell ref="C46:C48"/>
    <mergeCell ref="C49:C51"/>
    <mergeCell ref="C52:C54"/>
    <mergeCell ref="B66:D66"/>
    <mergeCell ref="B67:D67"/>
    <mergeCell ref="B68:D68"/>
    <mergeCell ref="B72:E72"/>
    <mergeCell ref="F65:G65"/>
    <mergeCell ref="I65:J65"/>
    <mergeCell ref="O54:O55"/>
    <mergeCell ref="O52:O53"/>
    <mergeCell ref="M77:P77"/>
    <mergeCell ref="M78:P78"/>
    <mergeCell ref="M82:P82"/>
    <mergeCell ref="Q50:Q51"/>
    <mergeCell ref="R50:R51"/>
    <mergeCell ref="S50:S51"/>
    <mergeCell ref="T50:T51"/>
    <mergeCell ref="U50:U51"/>
    <mergeCell ref="B7:D7"/>
    <mergeCell ref="U54:U55"/>
    <mergeCell ref="U52:U53"/>
    <mergeCell ref="U32:U33"/>
    <mergeCell ref="U48:U49"/>
    <mergeCell ref="U44:U45"/>
    <mergeCell ref="U46:U47"/>
    <mergeCell ref="U38:U39"/>
    <mergeCell ref="O36:O37"/>
    <mergeCell ref="Q36:Q37"/>
    <mergeCell ref="R36:R37"/>
    <mergeCell ref="S36:S37"/>
    <mergeCell ref="T36:T37"/>
    <mergeCell ref="U36:U37"/>
    <mergeCell ref="Q34:Q35"/>
    <mergeCell ref="R34:R35"/>
    <mergeCell ref="U42:U43"/>
    <mergeCell ref="G3:J4"/>
    <mergeCell ref="B5:B6"/>
    <mergeCell ref="C5:F6"/>
    <mergeCell ref="H5:J6"/>
    <mergeCell ref="D16:E16"/>
    <mergeCell ref="Q54:Q55"/>
    <mergeCell ref="R54:R55"/>
    <mergeCell ref="S54:S55"/>
    <mergeCell ref="T54:T55"/>
    <mergeCell ref="S52:S53"/>
    <mergeCell ref="T52:T53"/>
    <mergeCell ref="Q52:Q53"/>
    <mergeCell ref="R52:R53"/>
    <mergeCell ref="O32:O33"/>
    <mergeCell ref="Q32:Q33"/>
    <mergeCell ref="R32:R33"/>
    <mergeCell ref="S32:S33"/>
    <mergeCell ref="T32:T33"/>
    <mergeCell ref="S44:S45"/>
    <mergeCell ref="T44:T45"/>
    <mergeCell ref="Q46:Q47"/>
    <mergeCell ref="R46:R47"/>
    <mergeCell ref="S46:S47"/>
    <mergeCell ref="S48:S49"/>
    <mergeCell ref="T48:T49"/>
    <mergeCell ref="Q42:Q43"/>
    <mergeCell ref="R42:R43"/>
    <mergeCell ref="S42:S43"/>
    <mergeCell ref="T42:T43"/>
    <mergeCell ref="Q38:Q39"/>
    <mergeCell ref="R38:R39"/>
    <mergeCell ref="S38:S39"/>
    <mergeCell ref="T38:T39"/>
    <mergeCell ref="T46:T47"/>
    <mergeCell ref="R40:R41"/>
    <mergeCell ref="S40:S41"/>
    <mergeCell ref="T40:T41"/>
    <mergeCell ref="Q48:Q49"/>
    <mergeCell ref="R48:R49"/>
    <mergeCell ref="U40:U41"/>
    <mergeCell ref="S1:T1"/>
    <mergeCell ref="B3:F4"/>
    <mergeCell ref="G7:L7"/>
    <mergeCell ref="O7:P7"/>
    <mergeCell ref="C20:C22"/>
    <mergeCell ref="C23:C25"/>
    <mergeCell ref="C26:C28"/>
    <mergeCell ref="C29:C31"/>
    <mergeCell ref="C32:C34"/>
    <mergeCell ref="C35:C37"/>
    <mergeCell ref="O38:O39"/>
    <mergeCell ref="O34:O35"/>
    <mergeCell ref="O8:P8"/>
    <mergeCell ref="O9:P9"/>
    <mergeCell ref="O10:P10"/>
    <mergeCell ref="D38:E38"/>
    <mergeCell ref="D39:E39"/>
    <mergeCell ref="S34:S35"/>
    <mergeCell ref="T34:T35"/>
    <mergeCell ref="U34:U35"/>
    <mergeCell ref="G8:J8"/>
    <mergeCell ref="O40:O41"/>
    <mergeCell ref="Q40:Q41"/>
    <mergeCell ref="B17:B37"/>
    <mergeCell ref="B38:B60"/>
    <mergeCell ref="M8:M28"/>
    <mergeCell ref="M29:M55"/>
    <mergeCell ref="D17:E17"/>
    <mergeCell ref="D18:E18"/>
    <mergeCell ref="D19:E19"/>
    <mergeCell ref="C58:C60"/>
    <mergeCell ref="N11:N13"/>
    <mergeCell ref="N14:N16"/>
    <mergeCell ref="N17:N19"/>
    <mergeCell ref="N20:N22"/>
    <mergeCell ref="N23:N25"/>
    <mergeCell ref="N26:N28"/>
    <mergeCell ref="N32:N35"/>
    <mergeCell ref="N36:N39"/>
    <mergeCell ref="N40:N43"/>
    <mergeCell ref="C40:C42"/>
    <mergeCell ref="I71:J71"/>
    <mergeCell ref="I64:J64"/>
    <mergeCell ref="N44:N47"/>
    <mergeCell ref="N48:N51"/>
    <mergeCell ref="G15:J15"/>
    <mergeCell ref="O50:O51"/>
    <mergeCell ref="F10:J10"/>
    <mergeCell ref="F11:J11"/>
    <mergeCell ref="F12:J12"/>
    <mergeCell ref="I16:J16"/>
    <mergeCell ref="O42:O43"/>
    <mergeCell ref="O48:O49"/>
    <mergeCell ref="N52:N55"/>
    <mergeCell ref="T65:U65"/>
    <mergeCell ref="G111:G112"/>
    <mergeCell ref="H111:H112"/>
    <mergeCell ref="I111:I112"/>
    <mergeCell ref="J111:J112"/>
    <mergeCell ref="C113:C114"/>
    <mergeCell ref="F113:F114"/>
    <mergeCell ref="G113:G114"/>
    <mergeCell ref="H113:H114"/>
    <mergeCell ref="I113:I114"/>
    <mergeCell ref="J113:J114"/>
    <mergeCell ref="M66:M68"/>
    <mergeCell ref="M69:M71"/>
    <mergeCell ref="T74:U74"/>
    <mergeCell ref="B74:E74"/>
    <mergeCell ref="C73:E73"/>
    <mergeCell ref="H99:H100"/>
    <mergeCell ref="I99:I100"/>
    <mergeCell ref="J99:J100"/>
    <mergeCell ref="I101:J101"/>
    <mergeCell ref="I93:J93"/>
    <mergeCell ref="T89:U89"/>
    <mergeCell ref="B92:E92"/>
    <mergeCell ref="F87:G87"/>
    <mergeCell ref="F77:G77"/>
    <mergeCell ref="F101:G101"/>
    <mergeCell ref="B101:E101"/>
    <mergeCell ref="M90:O90"/>
    <mergeCell ref="B93:E93"/>
    <mergeCell ref="B94:B96"/>
    <mergeCell ref="B97:B100"/>
    <mergeCell ref="C97:C98"/>
    <mergeCell ref="F97:F98"/>
    <mergeCell ref="G97:G98"/>
    <mergeCell ref="H97:H98"/>
    <mergeCell ref="I97:I98"/>
    <mergeCell ref="J97:J98"/>
    <mergeCell ref="C99:C100"/>
    <mergeCell ref="F93:G93"/>
    <mergeCell ref="B91:E91"/>
    <mergeCell ref="B77:E77"/>
    <mergeCell ref="B78:E78"/>
    <mergeCell ref="B79:B80"/>
    <mergeCell ref="B81:E81"/>
    <mergeCell ref="B82:E82"/>
    <mergeCell ref="B83:E83"/>
    <mergeCell ref="M89:P89"/>
    <mergeCell ref="M81:P81"/>
    <mergeCell ref="B84:E84"/>
    <mergeCell ref="B87:E87"/>
    <mergeCell ref="B88:E88"/>
    <mergeCell ref="B89:E89"/>
    <mergeCell ref="B90:E90"/>
    <mergeCell ref="B111:B114"/>
    <mergeCell ref="C111:C112"/>
    <mergeCell ref="F111:F112"/>
    <mergeCell ref="T81:U81"/>
    <mergeCell ref="Q81:R81"/>
    <mergeCell ref="Q89:R89"/>
    <mergeCell ref="M83:P83"/>
    <mergeCell ref="M84:P84"/>
    <mergeCell ref="I115:J115"/>
    <mergeCell ref="F115:G115"/>
    <mergeCell ref="B115:E115"/>
    <mergeCell ref="B116:E116"/>
    <mergeCell ref="B102:B104"/>
    <mergeCell ref="B105:B107"/>
    <mergeCell ref="B108:B110"/>
    <mergeCell ref="F99:F100"/>
    <mergeCell ref="G99:G100"/>
  </mergeCells>
  <phoneticPr fontId="4"/>
  <dataValidations count="15">
    <dataValidation type="list" allowBlank="1" showInputMessage="1" showErrorMessage="1" sqref="F11" xr:uid="{A5BA940D-3F2A-4A5D-9A48-49D35EAC9E82}">
      <formula1>問2</formula1>
    </dataValidation>
    <dataValidation type="list" allowBlank="1" showInputMessage="1" showErrorMessage="1" sqref="F10" xr:uid="{0FF287AE-04C6-4EBD-9CBA-4F295BE9076D}">
      <formula1>問1</formula1>
    </dataValidation>
    <dataValidation type="whole" operator="greaterThanOrEqual" allowBlank="1" showInputMessage="1" showErrorMessage="1" sqref="S29:S31 H74 H79:H80 H38:H39 H94:H100 S66:S71 S82:S84 H102:H114 S8:S10 H17:H19 H82 H92" xr:uid="{2FEF8986-3A41-4D74-A555-FBE193DE48F1}">
      <formula1>1</formula1>
    </dataValidation>
    <dataValidation type="list" allowBlank="1" showInputMessage="1" showErrorMessage="1" sqref="E68" xr:uid="{89F42C67-1ABD-428F-9C1A-3A5545D700E6}">
      <formula1>床断熱リスト</formula1>
    </dataValidation>
    <dataValidation type="list" allowBlank="1" showInputMessage="1" showErrorMessage="1" sqref="E67" xr:uid="{FBAF84A1-6E7B-49F0-A7C8-E62353F1CB74}">
      <formula1>屋根・天井断熱リスト</formula1>
    </dataValidation>
    <dataValidation type="list" allowBlank="1" showInputMessage="1" showErrorMessage="1" sqref="E66" xr:uid="{0244FC65-F02E-491B-B2D5-EFB99F3FBA23}">
      <formula1>外壁断熱リスト</formula1>
    </dataValidation>
    <dataValidation type="whole" operator="equal" allowBlank="1" showInputMessage="1" showErrorMessage="1" error="1箇所しか対象となりません" sqref="H91 S75:S78 H73 H78 H81 H88 S90" xr:uid="{F0371D40-9486-4D98-A2C6-7C43D26162E9}">
      <formula1>1</formula1>
    </dataValidation>
    <dataValidation type="custom" operator="equal" showInputMessage="1" showErrorMessage="1" error="1箇所しか対象となりません。または掃除しやすいレンジフードやビルトイン自動調理対応コンロと重複はできません。" sqref="H116" xr:uid="{49F10C52-22CB-40F4-A4F6-D1E00E148F3E}">
      <formula1>AND((H116+H89)&lt;2,(H116+H90)&lt;2,H116=1)</formula1>
    </dataValidation>
    <dataValidation type="list" allowBlank="1" showInputMessage="1" showErrorMessage="1" sqref="C73" xr:uid="{306B8A8F-2F13-4D05-B19C-7E34B4E3899F}">
      <formula1>高効率給湯器リスト</formula1>
    </dataValidation>
    <dataValidation type="custom" operator="equal" showInputMessage="1" showErrorMessage="1" error="1箇所しか対象となりません。またはキッチンセットの交換を伴う対面化改修と重複はできません。" sqref="H90" xr:uid="{CE7FCA44-8848-4EC4-93F9-70BE880393BA}">
      <formula1>AND((H90+H116)&lt;2,H90=1)</formula1>
    </dataValidation>
    <dataValidation type="custom" operator="equal" showInputMessage="1" showErrorMessage="1" error="1箇所しか対象となりません。またはキッチンセットの交換を伴う対面化改修と重複はできません。" sqref="H89" xr:uid="{88ADDCA8-CBE3-41BC-88FA-1AFEB2613075}">
      <formula1>AND((H89+H116)&lt;2,H89=1)</formula1>
    </dataValidation>
    <dataValidation type="decimal" operator="greaterThan" allowBlank="1" showInputMessage="1" showErrorMessage="1" error="数値を入力してください" sqref="H66:H68 H20:H37 H40:H60 S11:S28 S32:S55" xr:uid="{57F32185-56F9-4014-90A7-5CCBD0ACBCF8}">
      <formula1>0</formula1>
    </dataValidation>
    <dataValidation type="whole" operator="greaterThanOrEqual" allowBlank="1" showInputMessage="1" showErrorMessage="1" error="1箇所しか対象となりません" sqref="H83" xr:uid="{11F509CA-CAA3-4D66-A4A1-824486B52B25}">
      <formula1>1</formula1>
    </dataValidation>
    <dataValidation type="whole" operator="equal" allowBlank="1" showInputMessage="1" showErrorMessage="1" sqref="H84" xr:uid="{8361FB26-C87F-4E27-BF6C-A451654357EC}">
      <formula1>1</formula1>
    </dataValidation>
    <dataValidation type="whole" operator="greaterThanOrEqual" allowBlank="1" showInputMessage="1" showErrorMessage="1" error="1以上の数値を入力してください" sqref="I17:I19 T8:T10 T29:T31 I38:I39" xr:uid="{1052DB30-A9EF-4C45-9D9C-49004609E8D4}">
      <formula1>1</formula1>
    </dataValidation>
  </dataValidations>
  <printOptions horizontalCentered="1"/>
  <pageMargins left="0.19685039370078741" right="0.19685039370078741" top="0.59055118110236227" bottom="0.11811023622047245" header="0.31496062992125984" footer="0.31496062992125984"/>
  <pageSetup paperSize="9" scale="67" fitToHeight="2" orientation="landscape" horizontalDpi="4294967293" r:id="rId1"/>
  <rowBreaks count="2" manualBreakCount="2">
    <brk id="60" max="20" man="1"/>
    <brk id="120" max="20"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2CE91869-F48A-466B-8D5B-D71BEEBC4DCC}">
          <x14:formula1>
            <xm:f>INDIRECT(設定シート!$G$7)</xm:f>
          </x14:formula1>
          <xm:sqref>F12:J12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6839C-EB7E-42E8-8A11-4FBB100DF7B8}">
  <sheetPr codeName="Sheet2"/>
  <dimension ref="A1:O52"/>
  <sheetViews>
    <sheetView topLeftCell="A29" workbookViewId="0">
      <selection activeCell="S82" sqref="S82"/>
    </sheetView>
  </sheetViews>
  <sheetFormatPr defaultRowHeight="17.399999999999999" x14ac:dyDescent="0.45"/>
  <cols>
    <col min="1" max="2" width="8.8984375" style="136" bestFit="1" customWidth="1"/>
    <col min="3" max="3" width="9.09765625" style="136" bestFit="1" customWidth="1"/>
    <col min="4" max="4" width="8.796875" style="136" customWidth="1"/>
    <col min="5" max="5" width="8.8984375" style="136" bestFit="1" customWidth="1"/>
    <col min="6" max="6" width="8.796875" style="136"/>
    <col min="7" max="7" width="8.8984375" style="136" bestFit="1" customWidth="1"/>
    <col min="8" max="9" width="8.796875" style="136"/>
    <col min="10" max="10" width="8.796875" style="136" customWidth="1"/>
    <col min="11" max="11" width="7.8984375" style="136" customWidth="1"/>
    <col min="12" max="12" width="14.59765625" style="136" customWidth="1"/>
    <col min="13" max="13" width="15.19921875" style="136" customWidth="1"/>
    <col min="14" max="14" width="8.796875" style="136"/>
    <col min="15" max="15" width="9.296875" style="136" bestFit="1" customWidth="1"/>
    <col min="16" max="16384" width="8.796875" style="136"/>
  </cols>
  <sheetData>
    <row r="1" spans="1:15" x14ac:dyDescent="0.45">
      <c r="A1" s="199" t="s">
        <v>76</v>
      </c>
      <c r="B1" s="199" t="s">
        <v>79</v>
      </c>
      <c r="C1" s="199">
        <v>800000</v>
      </c>
      <c r="E1" s="136" cm="1">
        <f t="array" ref="E1">SUMPRODUCT((補助額計算シート!F10=設定シート!A1:A4)*(補助額計算シート!F11=設定シート!B1:B4)*(設定シート!C1:C4))</f>
        <v>0</v>
      </c>
      <c r="G1" s="236">
        <f>補助額計算シート!T56+補助額計算シート!I69+補助額計算シート!I75+補助額計算シート!I85+補助額計算シート!I117+補助額計算シート!T72+補助額計算シート!T79+補助額計算シート!T85+補助額計算シート!T90</f>
        <v>0</v>
      </c>
      <c r="M1" s="136" t="s">
        <v>161</v>
      </c>
      <c r="N1" s="136">
        <f>COUNT(補助額計算シート!I17,補助額計算シート!I38,補助額計算シート!T8,補助額計算シート!T29)</f>
        <v>0</v>
      </c>
    </row>
    <row r="2" spans="1:15" x14ac:dyDescent="0.45">
      <c r="A2" s="199" t="s">
        <v>76</v>
      </c>
      <c r="B2" s="199" t="s">
        <v>78</v>
      </c>
      <c r="C2" s="199">
        <v>1000000</v>
      </c>
      <c r="M2" s="136" t="s">
        <v>162</v>
      </c>
      <c r="N2" s="136">
        <f>COUNT(補助額計算シート!I18,補助額計算シート!I39,補助額計算シート!T9,補助額計算シート!T30)</f>
        <v>0</v>
      </c>
    </row>
    <row r="3" spans="1:15" x14ac:dyDescent="0.45">
      <c r="A3" s="199" t="s">
        <v>77</v>
      </c>
      <c r="B3" s="199" t="s">
        <v>79</v>
      </c>
      <c r="C3" s="199">
        <v>400000</v>
      </c>
      <c r="M3" s="136" t="s">
        <v>163</v>
      </c>
      <c r="N3" s="236">
        <f>COUNT(補助額計算シート!I19,補助額計算シート!H40:H42,補助額計算シート!T10,補助額計算シート!T31)</f>
        <v>0</v>
      </c>
      <c r="O3" s="236"/>
    </row>
    <row r="4" spans="1:15" x14ac:dyDescent="0.45">
      <c r="A4" s="199" t="s">
        <v>77</v>
      </c>
      <c r="B4" s="199" t="s">
        <v>78</v>
      </c>
      <c r="C4" s="199">
        <v>500000</v>
      </c>
      <c r="M4" s="136" t="s">
        <v>164</v>
      </c>
      <c r="N4" s="136">
        <f>COUNT(補助額計算シート!H20:H25,補助額計算シート!H43:H48,補助額計算シート!S11:S16,補助額計算シート!S32:S39)</f>
        <v>0</v>
      </c>
    </row>
    <row r="6" spans="1:15" x14ac:dyDescent="0.45">
      <c r="A6" s="199" t="s">
        <v>67</v>
      </c>
      <c r="B6" s="199" t="s">
        <v>76</v>
      </c>
      <c r="C6" s="199" t="s">
        <v>77</v>
      </c>
      <c r="D6" s="199"/>
      <c r="E6" s="199"/>
      <c r="F6" s="199"/>
      <c r="G6" s="199"/>
      <c r="M6" s="136" t="s">
        <v>165</v>
      </c>
      <c r="N6" s="136">
        <f>COUNT(補助額計算シート!H66:H68)</f>
        <v>0</v>
      </c>
    </row>
    <row r="7" spans="1:15" x14ac:dyDescent="0.45">
      <c r="A7" s="199" t="s">
        <v>67</v>
      </c>
      <c r="B7" s="199" t="s">
        <v>78</v>
      </c>
      <c r="C7" s="199" t="s">
        <v>79</v>
      </c>
      <c r="D7" s="199"/>
      <c r="E7" s="199"/>
      <c r="F7" s="199"/>
      <c r="G7" s="199" t="str">
        <f>MID(補助額計算シート!F11,6,3)</f>
        <v/>
      </c>
      <c r="M7" s="136" t="s">
        <v>166</v>
      </c>
      <c r="N7" s="136">
        <f>COUNT(補助額計算シート!H73:H74)</f>
        <v>0</v>
      </c>
    </row>
    <row r="8" spans="1:15" x14ac:dyDescent="0.45">
      <c r="A8" s="199" t="s">
        <v>67</v>
      </c>
      <c r="B8" s="136" t="s">
        <v>135</v>
      </c>
      <c r="C8" s="136" t="s">
        <v>136</v>
      </c>
      <c r="D8" s="136" t="s">
        <v>137</v>
      </c>
      <c r="E8" s="136" t="s">
        <v>138</v>
      </c>
    </row>
    <row r="9" spans="1:15" x14ac:dyDescent="0.45">
      <c r="A9" s="199" t="s">
        <v>67</v>
      </c>
      <c r="B9" s="136" t="s">
        <v>139</v>
      </c>
      <c r="C9" s="136" t="s">
        <v>140</v>
      </c>
      <c r="D9" s="136" t="s">
        <v>141</v>
      </c>
      <c r="E9" s="136" t="s">
        <v>142</v>
      </c>
    </row>
    <row r="10" spans="1:15" x14ac:dyDescent="0.45">
      <c r="A10" s="136" t="e" cm="1">
        <f t="array" ref="A10">MATCH(1,(補助額計算シート!F10=設定シート!A11:A26)*(補助額計算シート!F11=設定シート!B11:B26)*(補助額計算シート!F12=設定シート!C11:C26),0)</f>
        <v>#N/A</v>
      </c>
      <c r="B10" s="136" t="e" cm="1">
        <f t="array" ref="B10">MATCH(1,(補助額計算シート!F10=設定シート!A11:A26)*(補助額計算シート!F11=設定シート!B11:B26),0)</f>
        <v>#N/A</v>
      </c>
      <c r="K10" s="136" t="s">
        <v>167</v>
      </c>
      <c r="L10" s="136" t="s">
        <v>168</v>
      </c>
      <c r="M10" s="136" t="s">
        <v>169</v>
      </c>
    </row>
    <row r="11" spans="1:15" x14ac:dyDescent="0.45">
      <c r="A11" s="199" t="s">
        <v>76</v>
      </c>
      <c r="B11" s="199" t="s">
        <v>78</v>
      </c>
      <c r="C11" s="136" t="s">
        <v>135</v>
      </c>
      <c r="D11" s="417" t="s">
        <v>143</v>
      </c>
      <c r="E11" s="417"/>
      <c r="F11" s="417"/>
      <c r="G11" s="417"/>
      <c r="H11" s="417"/>
      <c r="I11" s="417"/>
      <c r="J11" s="417"/>
      <c r="K11" s="136" t="str" cm="1">
        <f t="array" ref="K11">_xlfn.IFS($N$1=0,"Pの入力必須",SUMPRODUCT($N$2+$N$3+$N$4)&gt;0,"パターンが違います",TRUE,"")</f>
        <v>Pの入力必須</v>
      </c>
      <c r="L11" s="136" t="s">
        <v>170</v>
      </c>
      <c r="M11" s="136" t="str" cm="1">
        <f t="array" ref="M11">_xlfn.IFS($N$7=0,"どちらか選択必須",TRUE,"")</f>
        <v>どちらか選択必須</v>
      </c>
    </row>
    <row r="12" spans="1:15" x14ac:dyDescent="0.45">
      <c r="A12" s="199" t="s">
        <v>76</v>
      </c>
      <c r="B12" s="199" t="s">
        <v>78</v>
      </c>
      <c r="C12" s="136" t="s">
        <v>136</v>
      </c>
      <c r="D12" s="417" t="s">
        <v>145</v>
      </c>
      <c r="E12" s="417"/>
      <c r="F12" s="417"/>
      <c r="G12" s="417"/>
      <c r="H12" s="417"/>
      <c r="I12" s="417"/>
      <c r="J12" s="417"/>
      <c r="K12" s="136" t="str" cm="1">
        <f t="array" ref="K12">_xlfn.IFS($N$2=0,"Sの入力必須",SUMPRODUCT($N$3+$N$4)&gt;0,"パターンが違います",TRUE,"")</f>
        <v>Sの入力必須</v>
      </c>
      <c r="L12" s="136" t="str" cm="1">
        <f t="array" ref="L12">_xlfn.IFS($N$6=0,"1部位以上選択",TRUE,"")</f>
        <v>1部位以上選択</v>
      </c>
      <c r="M12" s="136" t="str" cm="1">
        <f t="array" ref="M12">_xlfn.IFS($N$7=0,"どちらか選択必須",TRUE,"")</f>
        <v>どちらか選択必須</v>
      </c>
    </row>
    <row r="13" spans="1:15" x14ac:dyDescent="0.45">
      <c r="A13" s="199" t="s">
        <v>76</v>
      </c>
      <c r="B13" s="199" t="s">
        <v>78</v>
      </c>
      <c r="C13" s="136" t="s">
        <v>137</v>
      </c>
      <c r="D13" s="417" t="s">
        <v>146</v>
      </c>
      <c r="E13" s="417"/>
      <c r="F13" s="417"/>
      <c r="G13" s="417"/>
      <c r="H13" s="417"/>
      <c r="I13" s="417"/>
      <c r="J13" s="417"/>
      <c r="K13" s="136" t="str" cm="1">
        <f t="array" ref="K13">_xlfn.IFS($N$3=0,"Aの入力必須",$N$4&gt;0,"パターンが違います",TRUE,"")</f>
        <v>Aの入力必須</v>
      </c>
      <c r="L13" s="136" t="str" cm="1">
        <f t="array" ref="L13">_xlfn.IFS($N$6&lt;2,"2部位以上選択",TRUE,"")</f>
        <v>2部位以上選択</v>
      </c>
      <c r="M13" s="136" t="str" cm="1">
        <f t="array" ref="M13">_xlfn.IFS($N$7=0,"どちらか選択必須",TRUE,"")</f>
        <v>どちらか選択必須</v>
      </c>
    </row>
    <row r="14" spans="1:15" x14ac:dyDescent="0.45">
      <c r="A14" s="199" t="s">
        <v>76</v>
      </c>
      <c r="B14" s="199" t="s">
        <v>78</v>
      </c>
      <c r="C14" s="136" t="s">
        <v>138</v>
      </c>
      <c r="D14" s="417" t="s">
        <v>147</v>
      </c>
      <c r="E14" s="417"/>
      <c r="F14" s="417"/>
      <c r="G14" s="417"/>
      <c r="H14" s="417"/>
      <c r="I14" s="417"/>
      <c r="J14" s="417"/>
      <c r="K14" s="136" t="str" cm="1">
        <f t="array" ref="K14">_xlfn.IFS($N$4=0,"BまたはCの入力必須",TRUE,"")</f>
        <v>BまたはCの入力必須</v>
      </c>
      <c r="L14" s="136" t="str" cm="1">
        <f t="array" ref="L14">_xlfn.IFS($N$6&lt;3,"3部位選択",TRUE,"")</f>
        <v>3部位選択</v>
      </c>
      <c r="M14" s="136" t="str" cm="1">
        <f t="array" ref="M14">_xlfn.IFS($N$7=0,"どちらか選択必須",TRUE,"")</f>
        <v>どちらか選択必須</v>
      </c>
    </row>
    <row r="15" spans="1:15" x14ac:dyDescent="0.45">
      <c r="A15" s="199" t="s">
        <v>76</v>
      </c>
      <c r="B15" s="199" t="s">
        <v>79</v>
      </c>
      <c r="C15" s="136" t="s">
        <v>139</v>
      </c>
      <c r="D15" s="417" t="s">
        <v>143</v>
      </c>
      <c r="E15" s="417"/>
      <c r="F15" s="417"/>
      <c r="G15" s="417"/>
      <c r="H15" s="417"/>
      <c r="I15" s="417"/>
      <c r="J15" s="417"/>
      <c r="K15" s="136" t="str" cm="1">
        <f t="array" ref="K15">_xlfn.IFS($N$1=0,"Pの入力必須",SUMPRODUCT($N$2+$N$3+$N$4)&gt;0,"パターンが違います",TRUE,"")</f>
        <v>Pの入力必須</v>
      </c>
      <c r="L15" s="136" t="s">
        <v>170</v>
      </c>
      <c r="M15" s="136" t="str" cm="1">
        <f t="array" ref="M15">_xlfn.IFS($N$7=0,"どちらか選択必須",TRUE,"")</f>
        <v>どちらか選択必須</v>
      </c>
    </row>
    <row r="16" spans="1:15" x14ac:dyDescent="0.45">
      <c r="A16" s="199" t="s">
        <v>76</v>
      </c>
      <c r="B16" s="199" t="s">
        <v>79</v>
      </c>
      <c r="C16" s="136" t="s">
        <v>140</v>
      </c>
      <c r="D16" s="417" t="s">
        <v>144</v>
      </c>
      <c r="E16" s="417"/>
      <c r="F16" s="417"/>
      <c r="G16" s="417"/>
      <c r="H16" s="417"/>
      <c r="I16" s="417"/>
      <c r="J16" s="417"/>
      <c r="K16" s="136" t="str" cm="1">
        <f t="array" ref="K16">_xlfn.IFS($N$2=0,"Sの入力必須",SUMPRODUCT($N$3+$N$4)&gt;0,"パターンが違います",TRUE,"")</f>
        <v>Sの入力必須</v>
      </c>
      <c r="L16" s="136" t="s">
        <v>170</v>
      </c>
      <c r="M16" s="136" t="str" cm="1">
        <f t="array" ref="M16">_xlfn.IFS($N$7=0,"どちらか選択必須",TRUE,"")</f>
        <v>どちらか選択必須</v>
      </c>
    </row>
    <row r="17" spans="1:13" x14ac:dyDescent="0.45">
      <c r="A17" s="199" t="s">
        <v>76</v>
      </c>
      <c r="B17" s="199" t="s">
        <v>79</v>
      </c>
      <c r="C17" s="136" t="s">
        <v>141</v>
      </c>
      <c r="D17" s="417" t="s">
        <v>148</v>
      </c>
      <c r="E17" s="417"/>
      <c r="F17" s="417"/>
      <c r="G17" s="417"/>
      <c r="H17" s="417"/>
      <c r="I17" s="417"/>
      <c r="J17" s="417"/>
      <c r="K17" s="136" t="str" cm="1">
        <f t="array" ref="K17">_xlfn.IFS($N$3=0,"Aの入力必須",$N$4&gt;0,"パターンが違います",TRUE,"")</f>
        <v>Aの入力必須</v>
      </c>
      <c r="L17" s="136" t="str" cm="1">
        <f t="array" ref="L17">_xlfn.IFS($N$6=0,"1部位以上選択",TRUE,"")</f>
        <v>1部位以上選択</v>
      </c>
      <c r="M17" s="136" t="str" cm="1">
        <f t="array" ref="M17">_xlfn.IFS($N$7=0,"どちらか選択必須",TRUE,"")</f>
        <v>どちらか選択必須</v>
      </c>
    </row>
    <row r="18" spans="1:13" x14ac:dyDescent="0.45">
      <c r="A18" s="199" t="s">
        <v>76</v>
      </c>
      <c r="B18" s="199" t="s">
        <v>79</v>
      </c>
      <c r="C18" s="136" t="s">
        <v>142</v>
      </c>
      <c r="D18" s="417" t="s">
        <v>149</v>
      </c>
      <c r="E18" s="417"/>
      <c r="F18" s="417"/>
      <c r="G18" s="417"/>
      <c r="H18" s="417"/>
      <c r="I18" s="417"/>
      <c r="J18" s="417"/>
      <c r="K18" s="136" t="str" cm="1">
        <f t="array" ref="K18">_xlfn.IFS($N$4=0,"BまたはCの入力必須",TRUE,"")</f>
        <v>BまたはCの入力必須</v>
      </c>
      <c r="L18" s="136" t="str" cm="1">
        <f t="array" ref="L18">_xlfn.IFS($N$6&lt;2,"2部位以上選択",TRUE,"")</f>
        <v>2部位以上選択</v>
      </c>
      <c r="M18" s="136" t="str" cm="1">
        <f t="array" ref="M18">_xlfn.IFS($N$7=0,"どちらか選択必須",TRUE,"")</f>
        <v>どちらか選択必須</v>
      </c>
    </row>
    <row r="19" spans="1:13" x14ac:dyDescent="0.45">
      <c r="A19" s="199" t="s">
        <v>77</v>
      </c>
      <c r="B19" s="199" t="s">
        <v>78</v>
      </c>
      <c r="C19" s="136" t="s">
        <v>135</v>
      </c>
      <c r="D19" s="417" t="s">
        <v>150</v>
      </c>
      <c r="E19" s="417"/>
      <c r="F19" s="417"/>
      <c r="G19" s="417"/>
      <c r="H19" s="417"/>
      <c r="I19" s="417"/>
      <c r="J19" s="417"/>
      <c r="K19" s="136" t="str" cm="1">
        <f t="array" ref="K19">_xlfn.IFS($N$1=0,"Pの入力必須",SUMPRODUCT($N$2+$N$3+$N$4)&gt;0,"パターンが違います",TRUE,"")</f>
        <v>Pの入力必須</v>
      </c>
      <c r="L19" s="136" t="s">
        <v>170</v>
      </c>
      <c r="M19" s="136" t="s">
        <v>170</v>
      </c>
    </row>
    <row r="20" spans="1:13" x14ac:dyDescent="0.45">
      <c r="A20" s="199" t="s">
        <v>77</v>
      </c>
      <c r="B20" s="199" t="s">
        <v>78</v>
      </c>
      <c r="C20" s="136" t="s">
        <v>136</v>
      </c>
      <c r="D20" s="417" t="s">
        <v>151</v>
      </c>
      <c r="E20" s="417"/>
      <c r="F20" s="417"/>
      <c r="G20" s="417"/>
      <c r="H20" s="417"/>
      <c r="I20" s="417"/>
      <c r="J20" s="417"/>
      <c r="K20" s="136" t="str" cm="1">
        <f t="array" ref="K20">_xlfn.IFS($N$2=0,"Sの入力必須",SUMPRODUCT($N$3+$N$4)&gt;0,"パターンが違います",TRUE,"")</f>
        <v>Sの入力必須</v>
      </c>
      <c r="L20" s="136" t="str" cm="1">
        <f t="array" ref="L20">_xlfn.IFS($N$6=0,"1部位以上選択",TRUE,"")</f>
        <v>1部位以上選択</v>
      </c>
      <c r="M20" s="136" t="s">
        <v>170</v>
      </c>
    </row>
    <row r="21" spans="1:13" x14ac:dyDescent="0.45">
      <c r="A21" s="199" t="s">
        <v>77</v>
      </c>
      <c r="B21" s="199" t="s">
        <v>78</v>
      </c>
      <c r="C21" s="136" t="s">
        <v>137</v>
      </c>
      <c r="D21" s="417" t="s">
        <v>152</v>
      </c>
      <c r="E21" s="417"/>
      <c r="F21" s="417"/>
      <c r="G21" s="417"/>
      <c r="H21" s="417"/>
      <c r="I21" s="417"/>
      <c r="J21" s="417"/>
      <c r="K21" s="136" t="str" cm="1">
        <f t="array" ref="K21">_xlfn.IFS($N$3=0,"Aの入力必須",$N$4&gt;0,"パターンが違います",TRUE,"")</f>
        <v>Aの入力必須</v>
      </c>
      <c r="L21" s="136" t="str" cm="1">
        <f t="array" ref="L21">_xlfn.IFS($N$6&lt;2,"2部位以上選択",TRUE,"")</f>
        <v>2部位以上選択</v>
      </c>
      <c r="M21" s="136" t="s">
        <v>170</v>
      </c>
    </row>
    <row r="22" spans="1:13" x14ac:dyDescent="0.45">
      <c r="A22" s="199" t="s">
        <v>77</v>
      </c>
      <c r="B22" s="199" t="s">
        <v>78</v>
      </c>
      <c r="C22" s="136" t="s">
        <v>138</v>
      </c>
      <c r="D22" s="417" t="s">
        <v>153</v>
      </c>
      <c r="E22" s="417"/>
      <c r="F22" s="417"/>
      <c r="G22" s="417"/>
      <c r="H22" s="417"/>
      <c r="I22" s="417"/>
      <c r="J22" s="417"/>
      <c r="K22" s="136" t="str" cm="1">
        <f t="array" ref="K22">_xlfn.IFS($N$4=0,"BまたはCの入力必須",TRUE,"")</f>
        <v>BまたはCの入力必須</v>
      </c>
      <c r="L22" s="136" t="str" cm="1">
        <f t="array" ref="L22">_xlfn.IFS($N$6&lt;3,"3部位選択",TRUE,"")</f>
        <v>3部位選択</v>
      </c>
      <c r="M22" s="136" t="s">
        <v>170</v>
      </c>
    </row>
    <row r="23" spans="1:13" x14ac:dyDescent="0.45">
      <c r="A23" s="199" t="s">
        <v>77</v>
      </c>
      <c r="B23" s="199" t="s">
        <v>79</v>
      </c>
      <c r="C23" s="136" t="s">
        <v>139</v>
      </c>
      <c r="D23" s="417" t="s">
        <v>150</v>
      </c>
      <c r="E23" s="417"/>
      <c r="F23" s="417"/>
      <c r="G23" s="417"/>
      <c r="H23" s="417"/>
      <c r="I23" s="417"/>
      <c r="J23" s="417"/>
      <c r="K23" s="136" t="str" cm="1">
        <f t="array" ref="K23">_xlfn.IFS($N$1=0,"Pの入力必須",SUMPRODUCT($N$2+$N$3+$N$4)&gt;0,"パターンが違います",TRUE,"")</f>
        <v>Pの入力必須</v>
      </c>
      <c r="L23" s="136" t="s">
        <v>170</v>
      </c>
      <c r="M23" s="136" t="s">
        <v>170</v>
      </c>
    </row>
    <row r="24" spans="1:13" x14ac:dyDescent="0.45">
      <c r="A24" s="199" t="s">
        <v>77</v>
      </c>
      <c r="B24" s="199" t="s">
        <v>79</v>
      </c>
      <c r="C24" s="136" t="s">
        <v>140</v>
      </c>
      <c r="D24" s="417" t="s">
        <v>154</v>
      </c>
      <c r="E24" s="417"/>
      <c r="F24" s="417"/>
      <c r="G24" s="417"/>
      <c r="H24" s="417"/>
      <c r="I24" s="417"/>
      <c r="J24" s="417"/>
      <c r="K24" s="136" t="str" cm="1">
        <f t="array" ref="K24">_xlfn.IFS($N$2=0,"Sの入力必須",SUMPRODUCT($N$3+$N$4)&gt;0,"パターンが違います",TRUE,"")</f>
        <v>Sの入力必須</v>
      </c>
      <c r="L24" s="136" t="s">
        <v>170</v>
      </c>
      <c r="M24" s="136" t="s">
        <v>170</v>
      </c>
    </row>
    <row r="25" spans="1:13" x14ac:dyDescent="0.45">
      <c r="A25" s="199" t="s">
        <v>77</v>
      </c>
      <c r="B25" s="199" t="s">
        <v>79</v>
      </c>
      <c r="C25" s="136" t="s">
        <v>141</v>
      </c>
      <c r="D25" s="417" t="s">
        <v>155</v>
      </c>
      <c r="E25" s="417"/>
      <c r="F25" s="417"/>
      <c r="G25" s="417"/>
      <c r="H25" s="417"/>
      <c r="I25" s="417"/>
      <c r="J25" s="417"/>
      <c r="K25" s="136" t="str" cm="1">
        <f t="array" ref="K25">_xlfn.IFS($N$3=0,"Aの入力必須",$N$4&gt;0,"パターンが違います",TRUE,"")</f>
        <v>Aの入力必須</v>
      </c>
      <c r="L25" s="136" t="str" cm="1">
        <f t="array" ref="L25">_xlfn.IFS($N$6=0,"1部位以上選択",TRUE,"")</f>
        <v>1部位以上選択</v>
      </c>
      <c r="M25" s="136" t="s">
        <v>170</v>
      </c>
    </row>
    <row r="26" spans="1:13" x14ac:dyDescent="0.45">
      <c r="A26" s="199" t="s">
        <v>77</v>
      </c>
      <c r="B26" s="199" t="s">
        <v>79</v>
      </c>
      <c r="C26" s="136" t="s">
        <v>142</v>
      </c>
      <c r="D26" s="417" t="s">
        <v>156</v>
      </c>
      <c r="E26" s="417"/>
      <c r="F26" s="417"/>
      <c r="G26" s="417"/>
      <c r="H26" s="417"/>
      <c r="I26" s="417"/>
      <c r="J26" s="417"/>
      <c r="K26" s="136" t="str" cm="1">
        <f t="array" ref="K26">_xlfn.IFS($N$4=0,"BまたはCの入力必須",TRUE,"")</f>
        <v>BまたはCの入力必須</v>
      </c>
      <c r="L26" s="136" t="str" cm="1">
        <f t="array" ref="L26">_xlfn.IFS($N$6&lt;2,"2部位以上選択",TRUE,"")</f>
        <v>2部位以上選択</v>
      </c>
      <c r="M26" s="136" t="s">
        <v>170</v>
      </c>
    </row>
    <row r="33" spans="1:3" x14ac:dyDescent="0.45">
      <c r="A33" s="136" t="s">
        <v>113</v>
      </c>
      <c r="B33" s="136" t="s">
        <v>114</v>
      </c>
      <c r="C33" s="136" t="s">
        <v>115</v>
      </c>
    </row>
    <row r="34" spans="1:3" x14ac:dyDescent="0.45">
      <c r="A34" s="136" t="s">
        <v>103</v>
      </c>
      <c r="B34" s="136" t="s">
        <v>104</v>
      </c>
      <c r="C34" s="136">
        <v>44000</v>
      </c>
    </row>
    <row r="35" spans="1:3" x14ac:dyDescent="0.45">
      <c r="A35" s="136" t="s">
        <v>103</v>
      </c>
      <c r="B35" s="136" t="s">
        <v>106</v>
      </c>
      <c r="C35" s="136">
        <v>30000</v>
      </c>
    </row>
    <row r="36" spans="1:3" x14ac:dyDescent="0.45">
      <c r="A36" s="136" t="s">
        <v>103</v>
      </c>
      <c r="B36" s="136" t="s">
        <v>108</v>
      </c>
      <c r="C36" s="136">
        <v>15000</v>
      </c>
    </row>
    <row r="37" spans="1:3" x14ac:dyDescent="0.45">
      <c r="A37" s="136" t="s">
        <v>103</v>
      </c>
      <c r="B37" s="136" t="s">
        <v>109</v>
      </c>
      <c r="C37" s="136">
        <v>14000</v>
      </c>
    </row>
    <row r="38" spans="1:3" x14ac:dyDescent="0.45">
      <c r="A38" s="136" t="s">
        <v>110</v>
      </c>
      <c r="B38" s="136" t="s">
        <v>104</v>
      </c>
      <c r="C38" s="136">
        <v>44000</v>
      </c>
    </row>
    <row r="39" spans="1:3" x14ac:dyDescent="0.45">
      <c r="A39" s="136" t="s">
        <v>110</v>
      </c>
      <c r="B39" s="136" t="s">
        <v>106</v>
      </c>
      <c r="C39" s="136">
        <v>30000</v>
      </c>
    </row>
    <row r="40" spans="1:3" x14ac:dyDescent="0.45">
      <c r="A40" s="136" t="s">
        <v>110</v>
      </c>
      <c r="B40" s="136" t="s">
        <v>108</v>
      </c>
      <c r="C40" s="136">
        <v>15000</v>
      </c>
    </row>
    <row r="41" spans="1:3" x14ac:dyDescent="0.45">
      <c r="A41" s="136" t="s">
        <v>110</v>
      </c>
      <c r="B41" s="136" t="s">
        <v>75</v>
      </c>
      <c r="C41" s="136">
        <v>14000</v>
      </c>
    </row>
    <row r="42" spans="1:3" x14ac:dyDescent="0.45">
      <c r="A42" s="136" t="s">
        <v>110</v>
      </c>
      <c r="B42" s="136" t="s">
        <v>111</v>
      </c>
      <c r="C42" s="136">
        <v>13000</v>
      </c>
    </row>
    <row r="43" spans="1:3" x14ac:dyDescent="0.45">
      <c r="A43" s="136" t="s">
        <v>112</v>
      </c>
      <c r="B43" s="136" t="s">
        <v>104</v>
      </c>
      <c r="C43" s="136">
        <v>62000</v>
      </c>
    </row>
    <row r="44" spans="1:3" x14ac:dyDescent="0.45">
      <c r="A44" s="136" t="s">
        <v>112</v>
      </c>
      <c r="B44" s="136" t="s">
        <v>106</v>
      </c>
      <c r="C44" s="136">
        <v>48000</v>
      </c>
    </row>
    <row r="45" spans="1:3" x14ac:dyDescent="0.45">
      <c r="A45" s="136" t="s">
        <v>112</v>
      </c>
      <c r="B45" s="136" t="s">
        <v>108</v>
      </c>
      <c r="C45" s="136">
        <v>27000</v>
      </c>
    </row>
    <row r="46" spans="1:3" x14ac:dyDescent="0.45">
      <c r="A46" s="136" t="s">
        <v>112</v>
      </c>
      <c r="B46" s="136" t="s">
        <v>109</v>
      </c>
      <c r="C46" s="136">
        <v>25000</v>
      </c>
    </row>
    <row r="48" spans="1:3" x14ac:dyDescent="0.45">
      <c r="A48" s="136" t="s">
        <v>130</v>
      </c>
    </row>
    <row r="49" spans="1:2" x14ac:dyDescent="0.45">
      <c r="A49" s="136" t="s">
        <v>131</v>
      </c>
      <c r="B49" s="136">
        <v>45000</v>
      </c>
    </row>
    <row r="50" spans="1:2" ht="21" customHeight="1" x14ac:dyDescent="0.45">
      <c r="A50" s="237" t="s">
        <v>157</v>
      </c>
      <c r="B50" s="136">
        <v>45000</v>
      </c>
    </row>
    <row r="51" spans="1:2" x14ac:dyDescent="0.45">
      <c r="A51" s="136" t="s">
        <v>132</v>
      </c>
      <c r="B51" s="136">
        <v>30000</v>
      </c>
    </row>
    <row r="52" spans="1:2" x14ac:dyDescent="0.45">
      <c r="A52" s="136" t="s">
        <v>133</v>
      </c>
      <c r="B52" s="136">
        <v>30000</v>
      </c>
    </row>
  </sheetData>
  <mergeCells count="16">
    <mergeCell ref="D23:J23"/>
    <mergeCell ref="D24:J24"/>
    <mergeCell ref="D25:J25"/>
    <mergeCell ref="D26:J26"/>
    <mergeCell ref="D17:J17"/>
    <mergeCell ref="D18:J18"/>
    <mergeCell ref="D19:J19"/>
    <mergeCell ref="D20:J20"/>
    <mergeCell ref="D21:J21"/>
    <mergeCell ref="D22:J22"/>
    <mergeCell ref="D16:J16"/>
    <mergeCell ref="D11:J11"/>
    <mergeCell ref="D12:J12"/>
    <mergeCell ref="D13:J13"/>
    <mergeCell ref="D14:J14"/>
    <mergeCell ref="D15:J15"/>
  </mergeCells>
  <phoneticPr fontId="4"/>
  <dataValidations disablePrompts="1" count="1">
    <dataValidation type="custom" allowBlank="1" showInputMessage="1" showErrorMessage="1" sqref="I41" xr:uid="{F2A4A980-A590-401A-AF42-983995180B9C}">
      <formula1>OR(I41="",AND(I40&lt;&gt;"完了",ISNUMBER(I41)))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14</vt:i4>
      </vt:variant>
    </vt:vector>
  </HeadingPairs>
  <TitlesOfParts>
    <vt:vector size="16" baseType="lpstr">
      <vt:lpstr>補助額計算シート</vt:lpstr>
      <vt:lpstr>設定シート</vt:lpstr>
      <vt:lpstr>補助額計算シート!Print_Area</vt:lpstr>
      <vt:lpstr>屋根・天井断熱リスト</vt:lpstr>
      <vt:lpstr>屋根・天井補助額リスト</vt:lpstr>
      <vt:lpstr>外壁断熱リスト</vt:lpstr>
      <vt:lpstr>外壁補助額リスト</vt:lpstr>
      <vt:lpstr>高効率給湯器リスト</vt:lpstr>
      <vt:lpstr>高効率給湯器補助額リスト</vt:lpstr>
      <vt:lpstr>床断熱リスト</vt:lpstr>
      <vt:lpstr>床補助額リスト</vt:lpstr>
      <vt:lpstr>平成3</vt:lpstr>
      <vt:lpstr>平成4</vt:lpstr>
      <vt:lpstr>補助額計算シート!問1</vt:lpstr>
      <vt:lpstr>補助額計算シート!問2</vt:lpstr>
      <vt:lpstr>問3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奈緒美 山崎</cp:lastModifiedBy>
  <cp:lastPrinted>2026-05-24T22:12:10Z</cp:lastPrinted>
  <dcterms:created xsi:type="dcterms:W3CDTF">2025-02-16T08:32:36Z</dcterms:created>
  <dcterms:modified xsi:type="dcterms:W3CDTF">2026-05-24T22:15:55Z</dcterms:modified>
</cp:coreProperties>
</file>